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filterPrivacy="1" defaultThemeVersion="124226"/>
  <bookViews>
    <workbookView xWindow="240" yWindow="225" windowWidth="14805" windowHeight="7890" activeTab="3"/>
  </bookViews>
  <sheets>
    <sheet name="приложение 4" sheetId="2" r:id="rId1"/>
    <sheet name="приложение 5" sheetId="4" r:id="rId2"/>
    <sheet name="приложени 6" sheetId="6" r:id="rId3"/>
    <sheet name="приложение 7" sheetId="7" r:id="rId4"/>
  </sheets>
  <definedNames/>
  <calcPr calcId="125725"/>
</workbook>
</file>

<file path=xl/sharedStrings.xml><?xml version="1.0" encoding="utf-8"?>
<sst xmlns="http://schemas.openxmlformats.org/spreadsheetml/2006/main" count="2847" uniqueCount="330">
  <si>
    <t>Наименование</t>
  </si>
  <si>
    <t>Раздел, подраздел</t>
  </si>
  <si>
    <t>Целевая статья</t>
  </si>
  <si>
    <t>Вид расходов</t>
  </si>
  <si>
    <t>Всего расходы бюджета</t>
  </si>
  <si>
    <t>Общегосударственные вопросы</t>
  </si>
  <si>
    <t>003</t>
  </si>
  <si>
    <t>0100</t>
  </si>
  <si>
    <t>0103</t>
  </si>
  <si>
    <t>Депутаты представительного органа муниципального образования</t>
  </si>
  <si>
    <t>Функционирование Правительства РФ, высших  исполнительных органов государственной  власти субъекта РФ, местных администраций</t>
  </si>
  <si>
    <t>0104</t>
  </si>
  <si>
    <t>Резервные фонды</t>
  </si>
  <si>
    <t>0111</t>
  </si>
  <si>
    <t>Другие общегосударственные вопросы</t>
  </si>
  <si>
    <t>0113</t>
  </si>
  <si>
    <t>Национальная оборона</t>
  </si>
  <si>
    <t>0200</t>
  </si>
  <si>
    <t>Мобилизационная и вневойсковая подготовка</t>
  </si>
  <si>
    <t>0203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</si>
  <si>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</si>
  <si>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</si>
  <si>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</si>
  <si>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чрезвычайный ситуаций природного и техногенного характера, гражданская оборона</t>
  </si>
  <si>
    <t>0309</t>
  </si>
  <si>
    <t>Жилищно-коммунальное хозяйство</t>
  </si>
  <si>
    <t>0500</t>
  </si>
  <si>
    <t>Жилищное хозяйство</t>
  </si>
  <si>
    <t>0501</t>
  </si>
  <si>
    <t>0502</t>
  </si>
  <si>
    <t>Благоустройство</t>
  </si>
  <si>
    <t>0503</t>
  </si>
  <si>
    <t>Образование</t>
  </si>
  <si>
    <t>0700</t>
  </si>
  <si>
    <t>Молодежная политика и оздоровление детей</t>
  </si>
  <si>
    <t>0707</t>
  </si>
  <si>
    <t>Культура и кинематография.</t>
  </si>
  <si>
    <t>0800</t>
  </si>
  <si>
    <t>Культура</t>
  </si>
  <si>
    <t>0801</t>
  </si>
  <si>
    <t>Социальная политика</t>
  </si>
  <si>
    <t>1000</t>
  </si>
  <si>
    <t>Социальное обеспечение населения</t>
  </si>
  <si>
    <t>1003</t>
  </si>
  <si>
    <t>Физическая культура и спорт</t>
  </si>
  <si>
    <t>1100</t>
  </si>
  <si>
    <t>1101</t>
  </si>
  <si>
    <t>Иные бюджетные ассигнования</t>
  </si>
  <si>
    <t>810</t>
  </si>
  <si>
    <t>Исполнение полномочий поселений по оказанию мер социальной поддержки специалистов, работающих в сельской местности, а также специалистов, вышедших на пенсию, в соответствии с Законом Калужской области от 30.12.2004 № 13-ОЗ "О мерах социальной поддержки специалистов, работающих в сельской местности, а также специалистов, вышедших на пенсию"</t>
  </si>
  <si>
    <t>0310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</si>
  <si>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</si>
  <si>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 законодательных (представительных) органов государственной власти и представительных органов муниципальных образований</t>
  </si>
  <si>
    <t>Центральный аппарат</t>
  </si>
  <si>
    <t>100</t>
  </si>
  <si>
    <t>Расходы на выплату персоналу государственных( муниципальных органов)</t>
  </si>
  <si>
    <t>120</t>
  </si>
  <si>
    <t>200</t>
  </si>
  <si>
    <t>240</t>
  </si>
  <si>
    <t>800</t>
  </si>
  <si>
    <t>850</t>
  </si>
  <si>
    <t>Обеспечение деятельности главы администрации</t>
  </si>
  <si>
    <t>Глава местной администрации (исполнительно-распорядительного органа муниципального образования)</t>
  </si>
  <si>
    <t>Резервный фонд местных администраций</t>
  </si>
  <si>
    <t>Резервные средства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</si>
  <si>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</si>
  <si>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</si>
  <si>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</si>
  <si>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Муниципальная программа "Создание благоприятной информационной среды на территории муниципального образования сельского поселения село Ворсино"</t>
  </si>
  <si>
    <t>Муниципальная программа "Кадровая политика в муниципальном образовании сельском поселении село Ворсино"</t>
  </si>
  <si>
    <t>Субсидии юридическим лицам (кроме некоммерческих организаций), индивидуальным предпринимателям, физическим лицам</t>
  </si>
  <si>
    <t>Муниципальная программа "Благоустройство населенных пунктов муниципального образования сельского поселения село Ворсино"</t>
  </si>
  <si>
    <t>Уличное освещение</t>
  </si>
  <si>
    <t>Содержание зеленого хозяйства</t>
  </si>
  <si>
    <t>Муниципальная программа "Подготовка и проведение Дня сельского поселения село Ворсино"</t>
  </si>
  <si>
    <t>Муниципальная программа "Управление имущественным комплексом муниципального образования сельского поселения село Ворсино"</t>
  </si>
  <si>
    <t>Муниципальная программа " Развитие систем социального обеспечения населения"</t>
  </si>
  <si>
    <t>Муниципальная программа "Развитие физической культуры и спорта в муниципальном образовании сельском поселении село Ворсино"</t>
  </si>
  <si>
    <t>Непрограммные расходы</t>
  </si>
  <si>
    <t/>
  </si>
  <si>
    <t>Обеспечение пожарной безопасности</t>
  </si>
  <si>
    <t>Расходы на выплату персоналу государственных (муниципальных органов)</t>
  </si>
  <si>
    <t>Расходы на обеспечение деятельности муниципальных учреждений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</si>
  <si>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</si>
  <si>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казенных учреждений</t>
  </si>
  <si>
    <t>110</t>
  </si>
  <si>
    <t>Расходы на выплату персоналу  в целях обеспечения 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</si>
  <si>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Кадровый потенциал учреждений и повышение заинтересованности муниципальных служащих в качестве оказываемых услуг населению</t>
  </si>
  <si>
    <t>Муниципальная программа "Обеспечение безопасности жизнедеятельности на территории сельского поселения село Ворсино"</t>
  </si>
  <si>
    <t>Муниципальная программа "Молодёжь муниципального образования сельского поселения село Ворсино"</t>
  </si>
  <si>
    <t xml:space="preserve">Муниципальная программа "Безопасность жизнедеятельности на территории муниципального образования сельского поселения село Ворсино" </t>
  </si>
  <si>
    <t>Мероприятия по подготовке и проведению Дня сельского поселения</t>
  </si>
  <si>
    <t>Непрограммные расходы федеральных и областных органов исполнительной власти</t>
  </si>
  <si>
    <t>Реализация мероприятий по обеспечению пожарной безопасности на территории поселения</t>
  </si>
  <si>
    <t>Мероприятия по развитию материально-технической базы</t>
  </si>
  <si>
    <t>Организация и проведение культурно - досуговых мероприятий</t>
  </si>
  <si>
    <t>Расходы на выплату персоналу государственных (муниципальных) органов</t>
  </si>
  <si>
    <t>Расходы на выплату персоналу государственных( муниципальных) органов</t>
  </si>
  <si>
    <t>Вовлечение молодёжи в социальную политику</t>
  </si>
  <si>
    <t>Физическая культура</t>
  </si>
  <si>
    <t>(рублей)</t>
  </si>
  <si>
    <t>360</t>
  </si>
  <si>
    <t>300</t>
  </si>
  <si>
    <t>Социальное обеспечение и иные выплаты населению</t>
  </si>
  <si>
    <t>Иные выплаты населению</t>
  </si>
  <si>
    <t>Коммунальное хозяйство</t>
  </si>
  <si>
    <t>Обеспечение проведения выборов и референдумов</t>
  </si>
  <si>
    <t>Проведение выборов и референдумов</t>
  </si>
  <si>
    <t>0107</t>
  </si>
  <si>
    <t>АДМИНИСТРАЦИЯ МУНИЦИПАЛЬНОГО ОБРАЗОВАНИЯ СЕЛЬСКОГО ПОСЕЛЕНИЯ СЕЛО ВОРСИНО</t>
  </si>
  <si>
    <t>0400</t>
  </si>
  <si>
    <t>0412</t>
  </si>
  <si>
    <t>Другие вопросы в области национальной экономики</t>
  </si>
  <si>
    <t>Национальная экономика</t>
  </si>
  <si>
    <t>Реализация мероприятий в области земельных отношений и инвентаризации объектов</t>
  </si>
  <si>
    <t>Муниципальная программа "Развитие коммунальной инфраструктуры муниципального образования сельского поселения село Ворсино"</t>
  </si>
  <si>
    <t>0409</t>
  </si>
  <si>
    <t>Муниципальная программа "Развитие дорожного хозяйства муниципального образования сельского поселения село Ворсино"</t>
  </si>
  <si>
    <t>Дорожное хозяйство (Дорожные фонды)</t>
  </si>
  <si>
    <t>Предупреждение и ликвидация чрезвычайных ситуаций</t>
  </si>
  <si>
    <t>Содержание сетей автомобиль дорог</t>
  </si>
  <si>
    <t>Обеспечение безопасности дорожного движения</t>
  </si>
  <si>
    <t>Санитарная очистка территории</t>
  </si>
  <si>
    <t>Мероприятия в области социальной политики</t>
  </si>
  <si>
    <t>Выполнение других обязательств государства</t>
  </si>
  <si>
    <t>Организация ритуальных услуг и содержание мест захоронения</t>
  </si>
  <si>
    <t>Прочие мероприятия по благоустройству</t>
  </si>
  <si>
    <t>Приложение 4</t>
  </si>
  <si>
    <t>к Решению Сельской Думы</t>
  </si>
  <si>
    <t>Распорядитель бюджетных средств</t>
  </si>
  <si>
    <t>Измененные бюджетные ассигнования на 2016 год</t>
  </si>
  <si>
    <t>Приложение 5</t>
  </si>
  <si>
    <t>500</t>
  </si>
  <si>
    <t>540</t>
  </si>
  <si>
    <t>Межбюджетный трансферты</t>
  </si>
  <si>
    <t>0205</t>
  </si>
  <si>
    <t>Основное мероприятие "Повышение качества управления муниципальными финансами"</t>
  </si>
  <si>
    <t>81 0 00 00420</t>
  </si>
  <si>
    <t>68 0 00 00000</t>
  </si>
  <si>
    <t>68 0 01 00000</t>
  </si>
  <si>
    <t>68 0 01 00400</t>
  </si>
  <si>
    <t>75 0 00 00000</t>
  </si>
  <si>
    <t>75 0 00 00480</t>
  </si>
  <si>
    <t>71 0 00 00000</t>
  </si>
  <si>
    <t>71 0 00 71010</t>
  </si>
  <si>
    <t>Основные мероприятия "Подготовка населения в области обеспечения безопасности жизнедеятельности"</t>
  </si>
  <si>
    <t>09 0 00 00000</t>
  </si>
  <si>
    <t>09 0 01 00000</t>
  </si>
  <si>
    <t>Основные мероприятия "Повышение социальной защиты и привлекательности службы в органах местного самоуправления"</t>
  </si>
  <si>
    <t>08 0 00 00000</t>
  </si>
  <si>
    <t>08 0 01 00000</t>
  </si>
  <si>
    <t>08 0 01 00750</t>
  </si>
  <si>
    <t>08 0 01 08020</t>
  </si>
  <si>
    <t>Информационное, материально-техническое обеспечение работников органов местного самоуправления, повышение квалификации</t>
  </si>
  <si>
    <t>00</t>
  </si>
  <si>
    <t>Основное мероприятие "Создание условий для информационного обеспечения населения"</t>
  </si>
  <si>
    <t>23 0 01 23010</t>
  </si>
  <si>
    <t>23 0 00 00000</t>
  </si>
  <si>
    <t>38 0 01 00000</t>
  </si>
  <si>
    <t>38 0 00 00000</t>
  </si>
  <si>
    <t>38 0 01 38030</t>
  </si>
  <si>
    <t>56 0 01 00000</t>
  </si>
  <si>
    <t>56 0 00 00000</t>
  </si>
  <si>
    <t>56 0 01 56010</t>
  </si>
  <si>
    <t>Основное мероприятие "Обеспечение подготовки и празднования Дня сельского поселения село Ворсино"</t>
  </si>
  <si>
    <t>88 0 00 00000</t>
  </si>
  <si>
    <t>88 8 00 00000</t>
  </si>
  <si>
    <t>88 8 00 51180</t>
  </si>
  <si>
    <t>09 0 01 09020</t>
  </si>
  <si>
    <t>09 0 01 09050</t>
  </si>
  <si>
    <t>Расходы на обеспечение деятельности ДДС</t>
  </si>
  <si>
    <t>Расходы на обеспечение деятельности ДНД</t>
  </si>
  <si>
    <t>Мероприятия по решению вопросов жизнедеятельности жителей поселений</t>
  </si>
  <si>
    <t>09 0 01 09110</t>
  </si>
  <si>
    <t>Материально-техническое обеспечение в области безопасности жизнедеятельности</t>
  </si>
  <si>
    <t>09 0 01 09080</t>
  </si>
  <si>
    <t>19 0 00 00000</t>
  </si>
  <si>
    <t>09 0 01 09090</t>
  </si>
  <si>
    <t>24 0 00 00000</t>
  </si>
  <si>
    <t>24 0 01 00000</t>
  </si>
  <si>
    <t>Основное мероприятие "Приведение сети автомобильных дорог в соответствие с нормативными требованиями"</t>
  </si>
  <si>
    <t>24 0 01 24010</t>
  </si>
  <si>
    <t>Ремонт и капитальный ремонт сети автомобильных дорог</t>
  </si>
  <si>
    <t>24 0 01 24020</t>
  </si>
  <si>
    <t>24 0 01 24040</t>
  </si>
  <si>
    <t>38 0 01 38070</t>
  </si>
  <si>
    <t>Плата за капитальный ремонт доли муниципального 
образования в праве долевой собственности МКД в региональный фонд капитального ремонта на счете "регионального оператора"
региональный фонд капитального ремонта на счете 
"регионального оператора</t>
  </si>
  <si>
    <t>Муниципальная программа "Энергосбережение и повышение энергетической эффективности в системах коммунальной инфраструктуры на территории муниципального образования сельского поселения село Ворсино"</t>
  </si>
  <si>
    <t>30 0 00 00000</t>
  </si>
  <si>
    <t>Основное мероприятие "Обеспечение рационального использования топливно-энергетических ресурсов"</t>
  </si>
  <si>
    <t>30 0 01 00000</t>
  </si>
  <si>
    <t>30 0 01 30080</t>
  </si>
  <si>
    <t>Организация систем индивидуального поквартирного теплоснабжения</t>
  </si>
  <si>
    <t>Проведение сервисного обслуживания, ремонт и установка узлов учета</t>
  </si>
  <si>
    <t>30 0 01 30050</t>
  </si>
  <si>
    <t>Адресная помощь малоимущим гражданам в установке приборов учета</t>
  </si>
  <si>
    <t>30 0 01 30090</t>
  </si>
  <si>
    <t>Муниципальная программа "Подготовка и проведение празднования  Победы в Великой Отечественной войне 1941-1945 годов"</t>
  </si>
  <si>
    <t>27 0 00 00000</t>
  </si>
  <si>
    <t>27 0 01 00000</t>
  </si>
  <si>
    <t>Основное мероприятие "Мероприятия по подготовке и проведению праздника"</t>
  </si>
  <si>
    <t>Празднование Дня Победы</t>
  </si>
  <si>
    <t>27 0 01 27010</t>
  </si>
  <si>
    <t>27 0 01 27040</t>
  </si>
  <si>
    <t>Благоустройство памятных мест</t>
  </si>
  <si>
    <t>27 0 01 27050</t>
  </si>
  <si>
    <t>Основное мероприятие "Обеспечение коммунальными ресурсами объектов  памятных мет"</t>
  </si>
  <si>
    <t>19 0 01 00000</t>
  </si>
  <si>
    <t>19 0 01 19010</t>
  </si>
  <si>
    <t>19 0 01 19020</t>
  </si>
  <si>
    <t>19 0 01 19040</t>
  </si>
  <si>
    <t>19 0 01 19060</t>
  </si>
  <si>
    <t>19 0 01 19070</t>
  </si>
  <si>
    <t>Основное мероприятие "Мероприятия по  управлению имущественным комплексом муниципального образования сельского поселения село Ворсино"</t>
  </si>
  <si>
    <t>05 0 00 00000</t>
  </si>
  <si>
    <t>Капитальный ремонт тепловых сетей</t>
  </si>
  <si>
    <t>Основное мероприятие "Создание условий для адаптации молодёжи в современном обществе"</t>
  </si>
  <si>
    <t>46 0 00 00000</t>
  </si>
  <si>
    <t>46 0 01 00000</t>
  </si>
  <si>
    <t>46 0 01 46010</t>
  </si>
  <si>
    <t>Привлечение молодёжи к работе в летний период</t>
  </si>
  <si>
    <t>11 0 00 00000</t>
  </si>
  <si>
    <t>Муниципальная программа "Развитие культуры в сельском поселении село Ворсино"</t>
  </si>
  <si>
    <t>11 1 00 00000</t>
  </si>
  <si>
    <t>11 1 01 00000</t>
  </si>
  <si>
    <t>11 1 01 11010</t>
  </si>
  <si>
    <t>Подпрограмма "Развитие культурно-досуговой деятельности" муниципальной программы "Развитие культуры в сельском поселении село Ворсино"</t>
  </si>
  <si>
    <t>11 4 01 00000</t>
  </si>
  <si>
    <t>11 4 00 00000</t>
  </si>
  <si>
    <t>Основное мероприятие "Создание условий развития любительского искусства"</t>
  </si>
  <si>
    <t>11 4 01 00590</t>
  </si>
  <si>
    <t>Подпрограмма "Старшее поколение" муниципальной программы " Развитие систем социального обеспечения населения"</t>
  </si>
  <si>
    <t>03 0 00 00000</t>
  </si>
  <si>
    <t>03 1 00 00000</t>
  </si>
  <si>
    <t>03 1 01 00000</t>
  </si>
  <si>
    <t>Осуществление мер социальной поддержки малообеспеченных граждан, пенсионеров и инвалидов</t>
  </si>
  <si>
    <t>03 1 01 03020</t>
  </si>
  <si>
    <t>Подпрограмма "Семья и дети" муниципальной программы " Развитие систем социального обеспечения населения"</t>
  </si>
  <si>
    <t>03 2 00 00000</t>
  </si>
  <si>
    <t>Основное мероприятие "Снижение уровня детской безнадзорности и семейного неблагополучия"</t>
  </si>
  <si>
    <t>Развитие социального обслуживания семей и детей</t>
  </si>
  <si>
    <t>Основное мероприятие "Улучшение качества жизни пожилых людей, инвалидов и других категорий граждан"</t>
  </si>
  <si>
    <t>03 1 01 03030</t>
  </si>
  <si>
    <t>Проведение мероприятий для граждан пожилого возраста и инвалидов</t>
  </si>
  <si>
    <t>79 0 00 00000</t>
  </si>
  <si>
    <t>Исполнение полномочий поселений по оказанию мер социальной поддержки специалистов, работающих в сельской местности, а также специалистов, вышедших на пенсию, в соответствии с Законом Калужской области от 30.12.2004 № 13-ОЗ "О мерах социальной поддержки специалистов, работающих в сельской местности, а также специалистов, вышедших на пенсию" - муниципальное образование сельское поселение село Ворсино</t>
  </si>
  <si>
    <t>13 0 00 00000</t>
  </si>
  <si>
    <t>Основное мероприятие "Создание условий для благоприятной адаптации молодёжи в современном"</t>
  </si>
  <si>
    <t>13 0 01 00000</t>
  </si>
  <si>
    <t>Укрепление и развитие материально-технической базы для занятия населения физической культуры и спортом</t>
  </si>
  <si>
    <t>13 0 01 13050</t>
  </si>
  <si>
    <t>13 0 01 00590</t>
  </si>
  <si>
    <t>19 0 01 19030</t>
  </si>
  <si>
    <t>Мероприятия в сфере образования</t>
  </si>
  <si>
    <t>09 0 01 09060</t>
  </si>
  <si>
    <t>Распределение бюджетных ассигнований бюджета муниципального образования сельского поселения село Ворсино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 на 2016 год</t>
  </si>
  <si>
    <t>Основное мероприятие "Мероприятия по управлению имущественным комплексом муниципального образования сельского поселения село Ворсино"</t>
  </si>
  <si>
    <t>Ремонт жилья ветеранов ВОВ</t>
  </si>
  <si>
    <t>Основное мероприятие "Обеспечение качественными коммунальными услугами"</t>
  </si>
  <si>
    <t>Основное мероприятие "Создание комфортных условий для проживания граждан"</t>
  </si>
  <si>
    <t>Содержание тротуаров</t>
  </si>
  <si>
    <t>Подпрограмма "Мероприятия учреждений культуры в сельском поселении"  муниципальной программы "Развитие культуры в сельском поселении село Ворсино"</t>
  </si>
  <si>
    <t>Основное мероприятие "Укрепление материально-технической базы для предоставления качественных услуг населению"</t>
  </si>
  <si>
    <t>Ведомственная структура расходов бюджета муниципального образования сельского поселения село Ворсино на 2016 год</t>
  </si>
  <si>
    <t>Расходы   бюджета  муниципального  образования сельского поселения село Ворсино  на 2016 год по разделам и подразделам классификации расходов бюджета</t>
  </si>
  <si>
    <t>Раздел. подраздел</t>
  </si>
  <si>
    <t>Наименование расходов</t>
  </si>
  <si>
    <t>01</t>
  </si>
  <si>
    <t>02</t>
  </si>
  <si>
    <t>03</t>
  </si>
  <si>
    <t>04</t>
  </si>
  <si>
    <t>05</t>
  </si>
  <si>
    <t>07</t>
  </si>
  <si>
    <t>08</t>
  </si>
  <si>
    <t>10</t>
  </si>
  <si>
    <t>11</t>
  </si>
  <si>
    <t>Приложение 7</t>
  </si>
  <si>
    <t>11 1 01 11110</t>
  </si>
  <si>
    <t>38 0 01 38050</t>
  </si>
  <si>
    <t>Мероприятия по эффективному использованию муниципального имущества</t>
  </si>
  <si>
    <t>46 0 01 46080</t>
  </si>
  <si>
    <t>79 0 00 79220</t>
  </si>
  <si>
    <t>86 0 00 00000</t>
  </si>
  <si>
    <t>86 0 00 00920</t>
  </si>
  <si>
    <t>от 29  декабря 2015 г. №  29</t>
  </si>
  <si>
    <t>09 0 01 00600</t>
  </si>
  <si>
    <t>05 0 01 05070</t>
  </si>
  <si>
    <t>05 0 01 00000</t>
  </si>
  <si>
    <t>03 2 01 00000</t>
  </si>
  <si>
    <t>03 2 01 03050</t>
  </si>
  <si>
    <t>03 2 01 03060</t>
  </si>
  <si>
    <t>23 0 01 00000</t>
  </si>
  <si>
    <t>Мероприятия по информированию населения</t>
  </si>
  <si>
    <t>Плата за капитальный ремонт доли муниципального 
образования в праве долевой собственности МКД в региональный фонд капитального ремонта на счете "регионального оператора" региональный фонд капитального ремонта на счете "регионального оператора</t>
  </si>
  <si>
    <t>Укрепление и развитие материально-технической базы для занятия населения физической культурой и спортом</t>
  </si>
  <si>
    <t>Муниципальная программа "Развитие систем социального обеспечения населения"</t>
  </si>
  <si>
    <t>Основное мероприятие "Создание условий для благоприятной адаптации молодёжи в современном обществе"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</si>
  <si>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</si>
  <si>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Муниципальная программа "Совершенствование системы муниципального управления муниципального образования сельского поселения село Ворсино"</t>
  </si>
  <si>
    <t>Приложение 2</t>
  </si>
  <si>
    <t>09 0 01 09021</t>
  </si>
  <si>
    <t>24 0 01 24051</t>
  </si>
  <si>
    <t>38 0 01 16011</t>
  </si>
  <si>
    <t>38 0 01 19091</t>
  </si>
  <si>
    <t>05 0 01 19081</t>
  </si>
  <si>
    <t>19 0 01 19031</t>
  </si>
  <si>
    <t>19 0 01 19051</t>
  </si>
  <si>
    <t>03 2 01 03070</t>
  </si>
  <si>
    <t>Осуществление мер социальной поддержки отдельным категориям граждан</t>
  </si>
  <si>
    <t>Переданные полномочия на организацию ритуальных услуг и содержание мест захоронения</t>
  </si>
  <si>
    <t>Переданные полномочия на организацию сбора и вывоза бытовых отходов и мусора</t>
  </si>
  <si>
    <t>Переданные полномочия на предупреждение и ликвидацию чрезвычайных ситуаций</t>
  </si>
  <si>
    <t>Переданные полномочия на содержание, ремонт и капитальный ремонт сети автомобильных дорого за счет средств дорожного фонда</t>
  </si>
  <si>
    <t>Переданные полномочия на эффективное управление земельными ресурсами</t>
  </si>
  <si>
    <t>Переданные полномочия на создание условий для жилищного строительства и содержание муниципального жилищного фонда</t>
  </si>
  <si>
    <t>Переданные полномочия на организацию в границах поселений электро-, тепло-, водоснабжения и водоотведения на территории поселения</t>
  </si>
  <si>
    <t>Приложение 3</t>
  </si>
  <si>
    <t xml:space="preserve">                Приложение 6</t>
  </si>
  <si>
    <t xml:space="preserve">                к Решению Сельской Думы</t>
  </si>
  <si>
    <t xml:space="preserve">                от  29  декабря 2015 г. № 29</t>
  </si>
  <si>
    <t xml:space="preserve">                                            Приложение 5</t>
  </si>
  <si>
    <t xml:space="preserve">                                            к Решению Сельской Думы</t>
  </si>
  <si>
    <t>муниципального образования сельского поселения село Ворсино</t>
  </si>
  <si>
    <t>к Решению Сельской Думы муниципального образования сельского поселения село Ворсино</t>
  </si>
  <si>
    <t xml:space="preserve">               сельского поселения село Ворсино</t>
  </si>
  <si>
    <t xml:space="preserve">   </t>
  </si>
  <si>
    <t xml:space="preserve">                муниципального образования </t>
  </si>
  <si>
    <t xml:space="preserve">                                            муниципального образования сельского поселения село Ворсино</t>
  </si>
  <si>
    <t xml:space="preserve">                                           от 31 марта 2016 г. №  52</t>
  </si>
  <si>
    <t>от 31 марта 2016 г. №  52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</si>
</sst>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b/>
      <sz val="9"/>
      <color rgb="FF000000"/>
      <name val="Times New Roman"/>
      <family val="1"/>
    </font>
    <font>
      <b/>
      <i/>
      <sz val="9"/>
      <color rgb="FF0000CC"/>
      <name val="Times New Roman"/>
      <family val="1"/>
    </font>
    <font>
      <sz val="9"/>
      <color rgb="FF000000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sz val="9"/>
      <color rgb="FF0000CC"/>
      <name val="Times New Roman"/>
      <family val="1"/>
    </font>
    <font>
      <sz val="9"/>
      <color indexed="55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3">
    <xf numFmtId="0" fontId="0" fillId="0" borderId="0" xfId="0"/>
    <xf numFmtId="0" fontId="2" fillId="2" borderId="0" xfId="0" applyFont="1" applyFill="1" applyBorder="1" applyAlignment="1">
      <alignment wrapText="1"/>
    </xf>
    <xf numFmtId="49" fontId="3" fillId="2" borderId="0" xfId="0" applyNumberFormat="1" applyFont="1" applyFill="1" applyBorder="1" applyAlignment="1" quotePrefix="1">
      <alignment horizontal="center"/>
    </xf>
    <xf numFmtId="49" fontId="3" fillId="2" borderId="0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 quotePrefix="1">
      <alignment horizontal="center"/>
    </xf>
    <xf numFmtId="49" fontId="7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wrapText="1"/>
    </xf>
    <xf numFmtId="0" fontId="4" fillId="3" borderId="0" xfId="0" applyFont="1" applyFill="1" applyBorder="1" applyAlignment="1">
      <alignment horizontal="left" wrapText="1"/>
    </xf>
    <xf numFmtId="49" fontId="7" fillId="3" borderId="0" xfId="0" applyNumberFormat="1" applyFont="1" applyFill="1" applyBorder="1" applyAlignment="1">
      <alignment horizontal="center"/>
    </xf>
    <xf numFmtId="49" fontId="7" fillId="2" borderId="0" xfId="0" applyNumberFormat="1" applyFont="1" applyFill="1" applyBorder="1" applyAlignment="1">
      <alignment horizontal="center"/>
    </xf>
    <xf numFmtId="0" fontId="2" fillId="0" borderId="0" xfId="0" applyFont="1" applyFill="1" applyBorder="1"/>
    <xf numFmtId="0" fontId="3" fillId="2" borderId="0" xfId="0" applyFont="1" applyFill="1" applyBorder="1" applyAlignment="1">
      <alignment vertical="center" wrapText="1"/>
    </xf>
    <xf numFmtId="0" fontId="3" fillId="3" borderId="0" xfId="0" applyFont="1" applyFill="1" applyBorder="1" applyAlignment="1">
      <alignment vertical="center" wrapText="1"/>
    </xf>
    <xf numFmtId="49" fontId="3" fillId="3" borderId="0" xfId="0" applyNumberFormat="1" applyFont="1" applyFill="1" applyBorder="1" applyAlignment="1" quotePrefix="1">
      <alignment horizontal="center"/>
    </xf>
    <xf numFmtId="49" fontId="3" fillId="3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wrapText="1"/>
    </xf>
    <xf numFmtId="49" fontId="7" fillId="3" borderId="0" xfId="0" applyNumberFormat="1" applyFont="1" applyFill="1" applyBorder="1" applyAlignment="1" quotePrefix="1">
      <alignment horizontal="center"/>
    </xf>
    <xf numFmtId="0" fontId="2" fillId="2" borderId="0" xfId="0" applyFont="1" applyFill="1" applyBorder="1" applyAlignment="1">
      <alignment horizontal="left" vertical="center" wrapText="1"/>
    </xf>
    <xf numFmtId="0" fontId="2" fillId="3" borderId="0" xfId="0" applyFont="1" applyFill="1" applyBorder="1"/>
    <xf numFmtId="0" fontId="8" fillId="0" borderId="0" xfId="0" applyFont="1" applyFill="1" applyBorder="1" applyAlignment="1">
      <alignment horizontal="center"/>
    </xf>
    <xf numFmtId="0" fontId="8" fillId="0" borderId="0" xfId="0" applyFont="1" applyFill="1"/>
    <xf numFmtId="0" fontId="8" fillId="0" borderId="0" xfId="0" applyFont="1" applyFill="1" applyBorder="1"/>
    <xf numFmtId="0" fontId="2" fillId="0" borderId="0" xfId="0" applyFont="1" applyFill="1"/>
    <xf numFmtId="1" fontId="8" fillId="0" borderId="0" xfId="0" applyNumberFormat="1" applyFont="1" applyFill="1"/>
    <xf numFmtId="0" fontId="8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wrapText="1"/>
    </xf>
    <xf numFmtId="1" fontId="8" fillId="0" borderId="0" xfId="0" applyNumberFormat="1" applyFont="1" applyFill="1" applyBorder="1"/>
    <xf numFmtId="4" fontId="2" fillId="2" borderId="0" xfId="0" applyNumberFormat="1" applyFont="1" applyFill="1" applyBorder="1" applyAlignment="1">
      <alignment horizontal="right"/>
    </xf>
    <xf numFmtId="4" fontId="2" fillId="0" borderId="0" xfId="0" applyNumberFormat="1" applyFont="1" applyFill="1" applyBorder="1" applyAlignment="1">
      <alignment horizontal="right"/>
    </xf>
    <xf numFmtId="49" fontId="8" fillId="0" borderId="0" xfId="0" applyNumberFormat="1" applyFont="1" applyFill="1" applyBorder="1" applyAlignment="1">
      <alignment horizontal="center"/>
    </xf>
    <xf numFmtId="4" fontId="8" fillId="0" borderId="0" xfId="0" applyNumberFormat="1" applyFont="1" applyFill="1" applyBorder="1" applyAlignment="1">
      <alignment horizontal="right"/>
    </xf>
    <xf numFmtId="4" fontId="10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vertical="center" wrapText="1"/>
    </xf>
    <xf numFmtId="4" fontId="8" fillId="3" borderId="0" xfId="0" applyNumberFormat="1" applyFont="1" applyFill="1" applyBorder="1" applyAlignment="1">
      <alignment horizontal="right"/>
    </xf>
    <xf numFmtId="4" fontId="2" fillId="3" borderId="0" xfId="0" applyNumberFormat="1" applyFont="1" applyFill="1" applyBorder="1" applyAlignment="1">
      <alignment horizontal="right"/>
    </xf>
    <xf numFmtId="0" fontId="11" fillId="0" borderId="0" xfId="0" applyFont="1" applyFill="1"/>
    <xf numFmtId="0" fontId="11" fillId="0" borderId="0" xfId="0" applyFont="1" applyFill="1" applyBorder="1"/>
    <xf numFmtId="49" fontId="2" fillId="2" borderId="0" xfId="0" applyNumberFormat="1" applyFont="1" applyFill="1" applyBorder="1" applyAlignment="1">
      <alignment horizontal="center"/>
    </xf>
    <xf numFmtId="49" fontId="8" fillId="3" borderId="0" xfId="0" applyNumberFormat="1" applyFont="1" applyFill="1" applyBorder="1" applyAlignment="1">
      <alignment horizontal="center"/>
    </xf>
    <xf numFmtId="0" fontId="2" fillId="3" borderId="0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wrapText="1"/>
    </xf>
    <xf numFmtId="0" fontId="8" fillId="3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9" fillId="3" borderId="0" xfId="0" applyFont="1" applyFill="1" applyBorder="1" applyAlignment="1">
      <alignment vertical="center" wrapText="1"/>
    </xf>
    <xf numFmtId="49" fontId="2" fillId="3" borderId="0" xfId="0" applyNumberFormat="1" applyFont="1" applyFill="1" applyBorder="1" applyAlignment="1" quotePrefix="1">
      <alignment horizontal="center"/>
    </xf>
    <xf numFmtId="0" fontId="8" fillId="4" borderId="0" xfId="0" applyFont="1" applyFill="1" applyBorder="1" applyAlignment="1">
      <alignment vertical="center" wrapText="1"/>
    </xf>
    <xf numFmtId="0" fontId="8" fillId="4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wrapText="1"/>
    </xf>
    <xf numFmtId="49" fontId="7" fillId="2" borderId="0" xfId="0" applyNumberFormat="1" applyFont="1" applyFill="1" applyBorder="1" applyAlignment="1" quotePrefix="1">
      <alignment horizontal="center"/>
    </xf>
    <xf numFmtId="0" fontId="8" fillId="0" borderId="0" xfId="0" applyNumberFormat="1" applyFont="1" applyBorder="1" applyAlignment="1">
      <alignment vertical="center" wrapText="1"/>
    </xf>
    <xf numFmtId="0" fontId="2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 wrapText="1"/>
    </xf>
    <xf numFmtId="0" fontId="2" fillId="4" borderId="0" xfId="0" applyFont="1" applyFill="1" applyBorder="1" applyAlignment="1">
      <alignment vertical="center" wrapText="1"/>
    </xf>
    <xf numFmtId="49" fontId="3" fillId="0" borderId="0" xfId="0" applyNumberFormat="1" applyFont="1" applyFill="1" applyBorder="1" applyAlignment="1" quotePrefix="1">
      <alignment horizontal="center"/>
    </xf>
    <xf numFmtId="49" fontId="3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center" wrapText="1"/>
    </xf>
    <xf numFmtId="0" fontId="12" fillId="0" borderId="0" xfId="0" applyFont="1"/>
    <xf numFmtId="0" fontId="13" fillId="0" borderId="0" xfId="0" applyFont="1" applyBorder="1" applyAlignment="1">
      <alignment horizontal="center" vertical="center" wrapText="1" shrinkToFit="1"/>
    </xf>
    <xf numFmtId="0" fontId="3" fillId="4" borderId="0" xfId="0" applyFont="1" applyFill="1" applyBorder="1" applyAlignment="1">
      <alignment horizontal="left" vertical="top" wrapText="1"/>
    </xf>
    <xf numFmtId="0" fontId="2" fillId="4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4" fontId="8" fillId="0" borderId="0" xfId="0" applyNumberFormat="1" applyFont="1" applyFill="1"/>
    <xf numFmtId="49" fontId="3" fillId="0" borderId="0" xfId="0" applyNumberFormat="1" applyFont="1" applyFill="1" applyBorder="1" applyAlignment="1" quotePrefix="1">
      <alignment horizontal="center" vertical="top"/>
    </xf>
    <xf numFmtId="0" fontId="2" fillId="0" borderId="0" xfId="0" applyFont="1" applyFill="1" applyBorder="1" applyAlignment="1">
      <alignment vertical="top" wrapText="1"/>
    </xf>
    <xf numFmtId="49" fontId="8" fillId="0" borderId="0" xfId="0" applyNumberFormat="1" applyFont="1" applyFill="1" applyBorder="1" applyAlignment="1" quotePrefix="1">
      <alignment horizontal="center" vertical="top"/>
    </xf>
    <xf numFmtId="0" fontId="8" fillId="0" borderId="0" xfId="0" applyFont="1" applyFill="1" applyBorder="1" applyAlignment="1">
      <alignment vertical="top" wrapText="1"/>
    </xf>
    <xf numFmtId="49" fontId="7" fillId="0" borderId="0" xfId="0" applyNumberFormat="1" applyFont="1" applyFill="1" applyBorder="1" applyAlignment="1" quotePrefix="1">
      <alignment horizontal="center" vertical="top"/>
    </xf>
    <xf numFmtId="0" fontId="7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vertical="top"/>
    </xf>
    <xf numFmtId="0" fontId="8" fillId="0" borderId="0" xfId="0" applyFont="1" applyFill="1" applyBorder="1" applyAlignment="1">
      <alignment horizontal="left" vertical="top" wrapText="1"/>
    </xf>
    <xf numFmtId="0" fontId="8" fillId="0" borderId="0" xfId="0" applyNumberFormat="1" applyFont="1" applyFill="1" applyBorder="1" applyAlignment="1">
      <alignment vertical="center" wrapText="1"/>
    </xf>
    <xf numFmtId="0" fontId="8" fillId="0" borderId="0" xfId="0" applyFont="1" applyFill="1" applyAlignment="1">
      <alignment wrapText="1"/>
    </xf>
    <xf numFmtId="0" fontId="8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1"/>
  <sheetViews>
    <sheetView zoomScale="110" zoomScaleNormal="110" workbookViewId="0" topLeftCell="A1">
      <selection activeCell="B4" sqref="B4"/>
    </sheetView>
  </sheetViews>
  <sheetFormatPr defaultColWidth="9.140625" defaultRowHeight="15"/>
  <cols>
    <col min="1" max="1" width="49.00390625" style="21" customWidth="1"/>
    <col min="2" max="2" width="11.421875" style="21" customWidth="1"/>
    <col min="3" max="3" width="8.57421875" style="21" customWidth="1"/>
    <col min="4" max="4" width="11.140625" style="21" customWidth="1"/>
    <col min="5" max="5" width="7.140625" style="21" customWidth="1"/>
    <col min="6" max="6" width="13.421875" style="21" customWidth="1"/>
    <col min="7" max="7" width="9.140625" style="22" customWidth="1"/>
    <col min="8" max="8" width="10.28125" style="22" customWidth="1"/>
    <col min="9" max="246" width="9.140625" style="21" customWidth="1"/>
    <col min="247" max="247" width="37.7109375" style="21" customWidth="1"/>
    <col min="248" max="248" width="7.57421875" style="21" customWidth="1"/>
    <col min="249" max="250" width="9.00390625" style="21" customWidth="1"/>
    <col min="251" max="251" width="6.421875" style="21" customWidth="1"/>
    <col min="252" max="252" width="9.28125" style="21" customWidth="1"/>
    <col min="253" max="253" width="11.00390625" style="21" customWidth="1"/>
    <col min="254" max="254" width="9.8515625" style="21" customWidth="1"/>
    <col min="255" max="257" width="9.140625" style="21" hidden="1" customWidth="1"/>
    <col min="258" max="502" width="9.140625" style="21" customWidth="1"/>
    <col min="503" max="503" width="37.7109375" style="21" customWidth="1"/>
    <col min="504" max="504" width="7.57421875" style="21" customWidth="1"/>
    <col min="505" max="506" width="9.00390625" style="21" customWidth="1"/>
    <col min="507" max="507" width="6.421875" style="21" customWidth="1"/>
    <col min="508" max="508" width="9.28125" style="21" customWidth="1"/>
    <col min="509" max="509" width="11.00390625" style="21" customWidth="1"/>
    <col min="510" max="510" width="9.8515625" style="21" customWidth="1"/>
    <col min="511" max="513" width="9.140625" style="21" hidden="1" customWidth="1"/>
    <col min="514" max="758" width="9.140625" style="21" customWidth="1"/>
    <col min="759" max="759" width="37.7109375" style="21" customWidth="1"/>
    <col min="760" max="760" width="7.57421875" style="21" customWidth="1"/>
    <col min="761" max="762" width="9.00390625" style="21" customWidth="1"/>
    <col min="763" max="763" width="6.421875" style="21" customWidth="1"/>
    <col min="764" max="764" width="9.28125" style="21" customWidth="1"/>
    <col min="765" max="765" width="11.00390625" style="21" customWidth="1"/>
    <col min="766" max="766" width="9.8515625" style="21" customWidth="1"/>
    <col min="767" max="769" width="9.140625" style="21" hidden="1" customWidth="1"/>
    <col min="770" max="1014" width="9.140625" style="21" customWidth="1"/>
    <col min="1015" max="1015" width="37.7109375" style="21" customWidth="1"/>
    <col min="1016" max="1016" width="7.57421875" style="21" customWidth="1"/>
    <col min="1017" max="1018" width="9.00390625" style="21" customWidth="1"/>
    <col min="1019" max="1019" width="6.421875" style="21" customWidth="1"/>
    <col min="1020" max="1020" width="9.28125" style="21" customWidth="1"/>
    <col min="1021" max="1021" width="11.00390625" style="21" customWidth="1"/>
    <col min="1022" max="1022" width="9.8515625" style="21" customWidth="1"/>
    <col min="1023" max="1025" width="9.140625" style="21" hidden="1" customWidth="1"/>
    <col min="1026" max="1270" width="9.140625" style="21" customWidth="1"/>
    <col min="1271" max="1271" width="37.7109375" style="21" customWidth="1"/>
    <col min="1272" max="1272" width="7.57421875" style="21" customWidth="1"/>
    <col min="1273" max="1274" width="9.00390625" style="21" customWidth="1"/>
    <col min="1275" max="1275" width="6.421875" style="21" customWidth="1"/>
    <col min="1276" max="1276" width="9.28125" style="21" customWidth="1"/>
    <col min="1277" max="1277" width="11.00390625" style="21" customWidth="1"/>
    <col min="1278" max="1278" width="9.8515625" style="21" customWidth="1"/>
    <col min="1279" max="1281" width="9.140625" style="21" hidden="1" customWidth="1"/>
    <col min="1282" max="1526" width="9.140625" style="21" customWidth="1"/>
    <col min="1527" max="1527" width="37.7109375" style="21" customWidth="1"/>
    <col min="1528" max="1528" width="7.57421875" style="21" customWidth="1"/>
    <col min="1529" max="1530" width="9.00390625" style="21" customWidth="1"/>
    <col min="1531" max="1531" width="6.421875" style="21" customWidth="1"/>
    <col min="1532" max="1532" width="9.28125" style="21" customWidth="1"/>
    <col min="1533" max="1533" width="11.00390625" style="21" customWidth="1"/>
    <col min="1534" max="1534" width="9.8515625" style="21" customWidth="1"/>
    <col min="1535" max="1537" width="9.140625" style="21" hidden="1" customWidth="1"/>
    <col min="1538" max="1782" width="9.140625" style="21" customWidth="1"/>
    <col min="1783" max="1783" width="37.7109375" style="21" customWidth="1"/>
    <col min="1784" max="1784" width="7.57421875" style="21" customWidth="1"/>
    <col min="1785" max="1786" width="9.00390625" style="21" customWidth="1"/>
    <col min="1787" max="1787" width="6.421875" style="21" customWidth="1"/>
    <col min="1788" max="1788" width="9.28125" style="21" customWidth="1"/>
    <col min="1789" max="1789" width="11.00390625" style="21" customWidth="1"/>
    <col min="1790" max="1790" width="9.8515625" style="21" customWidth="1"/>
    <col min="1791" max="1793" width="9.140625" style="21" hidden="1" customWidth="1"/>
    <col min="1794" max="2038" width="9.140625" style="21" customWidth="1"/>
    <col min="2039" max="2039" width="37.7109375" style="21" customWidth="1"/>
    <col min="2040" max="2040" width="7.57421875" style="21" customWidth="1"/>
    <col min="2041" max="2042" width="9.00390625" style="21" customWidth="1"/>
    <col min="2043" max="2043" width="6.421875" style="21" customWidth="1"/>
    <col min="2044" max="2044" width="9.28125" style="21" customWidth="1"/>
    <col min="2045" max="2045" width="11.00390625" style="21" customWidth="1"/>
    <col min="2046" max="2046" width="9.8515625" style="21" customWidth="1"/>
    <col min="2047" max="2049" width="9.140625" style="21" hidden="1" customWidth="1"/>
    <col min="2050" max="2294" width="9.140625" style="21" customWidth="1"/>
    <col min="2295" max="2295" width="37.7109375" style="21" customWidth="1"/>
    <col min="2296" max="2296" width="7.57421875" style="21" customWidth="1"/>
    <col min="2297" max="2298" width="9.00390625" style="21" customWidth="1"/>
    <col min="2299" max="2299" width="6.421875" style="21" customWidth="1"/>
    <col min="2300" max="2300" width="9.28125" style="21" customWidth="1"/>
    <col min="2301" max="2301" width="11.00390625" style="21" customWidth="1"/>
    <col min="2302" max="2302" width="9.8515625" style="21" customWidth="1"/>
    <col min="2303" max="2305" width="9.140625" style="21" hidden="1" customWidth="1"/>
    <col min="2306" max="2550" width="9.140625" style="21" customWidth="1"/>
    <col min="2551" max="2551" width="37.7109375" style="21" customWidth="1"/>
    <col min="2552" max="2552" width="7.57421875" style="21" customWidth="1"/>
    <col min="2553" max="2554" width="9.00390625" style="21" customWidth="1"/>
    <col min="2555" max="2555" width="6.421875" style="21" customWidth="1"/>
    <col min="2556" max="2556" width="9.28125" style="21" customWidth="1"/>
    <col min="2557" max="2557" width="11.00390625" style="21" customWidth="1"/>
    <col min="2558" max="2558" width="9.8515625" style="21" customWidth="1"/>
    <col min="2559" max="2561" width="9.140625" style="21" hidden="1" customWidth="1"/>
    <col min="2562" max="2806" width="9.140625" style="21" customWidth="1"/>
    <col min="2807" max="2807" width="37.7109375" style="21" customWidth="1"/>
    <col min="2808" max="2808" width="7.57421875" style="21" customWidth="1"/>
    <col min="2809" max="2810" width="9.00390625" style="21" customWidth="1"/>
    <col min="2811" max="2811" width="6.421875" style="21" customWidth="1"/>
    <col min="2812" max="2812" width="9.28125" style="21" customWidth="1"/>
    <col min="2813" max="2813" width="11.00390625" style="21" customWidth="1"/>
    <col min="2814" max="2814" width="9.8515625" style="21" customWidth="1"/>
    <col min="2815" max="2817" width="9.140625" style="21" hidden="1" customWidth="1"/>
    <col min="2818" max="3062" width="9.140625" style="21" customWidth="1"/>
    <col min="3063" max="3063" width="37.7109375" style="21" customWidth="1"/>
    <col min="3064" max="3064" width="7.57421875" style="21" customWidth="1"/>
    <col min="3065" max="3066" width="9.00390625" style="21" customWidth="1"/>
    <col min="3067" max="3067" width="6.421875" style="21" customWidth="1"/>
    <col min="3068" max="3068" width="9.28125" style="21" customWidth="1"/>
    <col min="3069" max="3069" width="11.00390625" style="21" customWidth="1"/>
    <col min="3070" max="3070" width="9.8515625" style="21" customWidth="1"/>
    <col min="3071" max="3073" width="9.140625" style="21" hidden="1" customWidth="1"/>
    <col min="3074" max="3318" width="9.140625" style="21" customWidth="1"/>
    <col min="3319" max="3319" width="37.7109375" style="21" customWidth="1"/>
    <col min="3320" max="3320" width="7.57421875" style="21" customWidth="1"/>
    <col min="3321" max="3322" width="9.00390625" style="21" customWidth="1"/>
    <col min="3323" max="3323" width="6.421875" style="21" customWidth="1"/>
    <col min="3324" max="3324" width="9.28125" style="21" customWidth="1"/>
    <col min="3325" max="3325" width="11.00390625" style="21" customWidth="1"/>
    <col min="3326" max="3326" width="9.8515625" style="21" customWidth="1"/>
    <col min="3327" max="3329" width="9.140625" style="21" hidden="1" customWidth="1"/>
    <col min="3330" max="3574" width="9.140625" style="21" customWidth="1"/>
    <col min="3575" max="3575" width="37.7109375" style="21" customWidth="1"/>
    <col min="3576" max="3576" width="7.57421875" style="21" customWidth="1"/>
    <col min="3577" max="3578" width="9.00390625" style="21" customWidth="1"/>
    <col min="3579" max="3579" width="6.421875" style="21" customWidth="1"/>
    <col min="3580" max="3580" width="9.28125" style="21" customWidth="1"/>
    <col min="3581" max="3581" width="11.00390625" style="21" customWidth="1"/>
    <col min="3582" max="3582" width="9.8515625" style="21" customWidth="1"/>
    <col min="3583" max="3585" width="9.140625" style="21" hidden="1" customWidth="1"/>
    <col min="3586" max="3830" width="9.140625" style="21" customWidth="1"/>
    <col min="3831" max="3831" width="37.7109375" style="21" customWidth="1"/>
    <col min="3832" max="3832" width="7.57421875" style="21" customWidth="1"/>
    <col min="3833" max="3834" width="9.00390625" style="21" customWidth="1"/>
    <col min="3835" max="3835" width="6.421875" style="21" customWidth="1"/>
    <col min="3836" max="3836" width="9.28125" style="21" customWidth="1"/>
    <col min="3837" max="3837" width="11.00390625" style="21" customWidth="1"/>
    <col min="3838" max="3838" width="9.8515625" style="21" customWidth="1"/>
    <col min="3839" max="3841" width="9.140625" style="21" hidden="1" customWidth="1"/>
    <col min="3842" max="4086" width="9.140625" style="21" customWidth="1"/>
    <col min="4087" max="4087" width="37.7109375" style="21" customWidth="1"/>
    <col min="4088" max="4088" width="7.57421875" style="21" customWidth="1"/>
    <col min="4089" max="4090" width="9.00390625" style="21" customWidth="1"/>
    <col min="4091" max="4091" width="6.421875" style="21" customWidth="1"/>
    <col min="4092" max="4092" width="9.28125" style="21" customWidth="1"/>
    <col min="4093" max="4093" width="11.00390625" style="21" customWidth="1"/>
    <col min="4094" max="4094" width="9.8515625" style="21" customWidth="1"/>
    <col min="4095" max="4097" width="9.140625" style="21" hidden="1" customWidth="1"/>
    <col min="4098" max="4342" width="9.140625" style="21" customWidth="1"/>
    <col min="4343" max="4343" width="37.7109375" style="21" customWidth="1"/>
    <col min="4344" max="4344" width="7.57421875" style="21" customWidth="1"/>
    <col min="4345" max="4346" width="9.00390625" style="21" customWidth="1"/>
    <col min="4347" max="4347" width="6.421875" style="21" customWidth="1"/>
    <col min="4348" max="4348" width="9.28125" style="21" customWidth="1"/>
    <col min="4349" max="4349" width="11.00390625" style="21" customWidth="1"/>
    <col min="4350" max="4350" width="9.8515625" style="21" customWidth="1"/>
    <col min="4351" max="4353" width="9.140625" style="21" hidden="1" customWidth="1"/>
    <col min="4354" max="4598" width="9.140625" style="21" customWidth="1"/>
    <col min="4599" max="4599" width="37.7109375" style="21" customWidth="1"/>
    <col min="4600" max="4600" width="7.57421875" style="21" customWidth="1"/>
    <col min="4601" max="4602" width="9.00390625" style="21" customWidth="1"/>
    <col min="4603" max="4603" width="6.421875" style="21" customWidth="1"/>
    <col min="4604" max="4604" width="9.28125" style="21" customWidth="1"/>
    <col min="4605" max="4605" width="11.00390625" style="21" customWidth="1"/>
    <col min="4606" max="4606" width="9.8515625" style="21" customWidth="1"/>
    <col min="4607" max="4609" width="9.140625" style="21" hidden="1" customWidth="1"/>
    <col min="4610" max="4854" width="9.140625" style="21" customWidth="1"/>
    <col min="4855" max="4855" width="37.7109375" style="21" customWidth="1"/>
    <col min="4856" max="4856" width="7.57421875" style="21" customWidth="1"/>
    <col min="4857" max="4858" width="9.00390625" style="21" customWidth="1"/>
    <col min="4859" max="4859" width="6.421875" style="21" customWidth="1"/>
    <col min="4860" max="4860" width="9.28125" style="21" customWidth="1"/>
    <col min="4861" max="4861" width="11.00390625" style="21" customWidth="1"/>
    <col min="4862" max="4862" width="9.8515625" style="21" customWidth="1"/>
    <col min="4863" max="4865" width="9.140625" style="21" hidden="1" customWidth="1"/>
    <col min="4866" max="5110" width="9.140625" style="21" customWidth="1"/>
    <col min="5111" max="5111" width="37.7109375" style="21" customWidth="1"/>
    <col min="5112" max="5112" width="7.57421875" style="21" customWidth="1"/>
    <col min="5113" max="5114" width="9.00390625" style="21" customWidth="1"/>
    <col min="5115" max="5115" width="6.421875" style="21" customWidth="1"/>
    <col min="5116" max="5116" width="9.28125" style="21" customWidth="1"/>
    <col min="5117" max="5117" width="11.00390625" style="21" customWidth="1"/>
    <col min="5118" max="5118" width="9.8515625" style="21" customWidth="1"/>
    <col min="5119" max="5121" width="9.140625" style="21" hidden="1" customWidth="1"/>
    <col min="5122" max="5366" width="9.140625" style="21" customWidth="1"/>
    <col min="5367" max="5367" width="37.7109375" style="21" customWidth="1"/>
    <col min="5368" max="5368" width="7.57421875" style="21" customWidth="1"/>
    <col min="5369" max="5370" width="9.00390625" style="21" customWidth="1"/>
    <col min="5371" max="5371" width="6.421875" style="21" customWidth="1"/>
    <col min="5372" max="5372" width="9.28125" style="21" customWidth="1"/>
    <col min="5373" max="5373" width="11.00390625" style="21" customWidth="1"/>
    <col min="5374" max="5374" width="9.8515625" style="21" customWidth="1"/>
    <col min="5375" max="5377" width="9.140625" style="21" hidden="1" customWidth="1"/>
    <col min="5378" max="5622" width="9.140625" style="21" customWidth="1"/>
    <col min="5623" max="5623" width="37.7109375" style="21" customWidth="1"/>
    <col min="5624" max="5624" width="7.57421875" style="21" customWidth="1"/>
    <col min="5625" max="5626" width="9.00390625" style="21" customWidth="1"/>
    <col min="5627" max="5627" width="6.421875" style="21" customWidth="1"/>
    <col min="5628" max="5628" width="9.28125" style="21" customWidth="1"/>
    <col min="5629" max="5629" width="11.00390625" style="21" customWidth="1"/>
    <col min="5630" max="5630" width="9.8515625" style="21" customWidth="1"/>
    <col min="5631" max="5633" width="9.140625" style="21" hidden="1" customWidth="1"/>
    <col min="5634" max="5878" width="9.140625" style="21" customWidth="1"/>
    <col min="5879" max="5879" width="37.7109375" style="21" customWidth="1"/>
    <col min="5880" max="5880" width="7.57421875" style="21" customWidth="1"/>
    <col min="5881" max="5882" width="9.00390625" style="21" customWidth="1"/>
    <col min="5883" max="5883" width="6.421875" style="21" customWidth="1"/>
    <col min="5884" max="5884" width="9.28125" style="21" customWidth="1"/>
    <col min="5885" max="5885" width="11.00390625" style="21" customWidth="1"/>
    <col min="5886" max="5886" width="9.8515625" style="21" customWidth="1"/>
    <col min="5887" max="5889" width="9.140625" style="21" hidden="1" customWidth="1"/>
    <col min="5890" max="6134" width="9.140625" style="21" customWidth="1"/>
    <col min="6135" max="6135" width="37.7109375" style="21" customWidth="1"/>
    <col min="6136" max="6136" width="7.57421875" style="21" customWidth="1"/>
    <col min="6137" max="6138" width="9.00390625" style="21" customWidth="1"/>
    <col min="6139" max="6139" width="6.421875" style="21" customWidth="1"/>
    <col min="6140" max="6140" width="9.28125" style="21" customWidth="1"/>
    <col min="6141" max="6141" width="11.00390625" style="21" customWidth="1"/>
    <col min="6142" max="6142" width="9.8515625" style="21" customWidth="1"/>
    <col min="6143" max="6145" width="9.140625" style="21" hidden="1" customWidth="1"/>
    <col min="6146" max="6390" width="9.140625" style="21" customWidth="1"/>
    <col min="6391" max="6391" width="37.7109375" style="21" customWidth="1"/>
    <col min="6392" max="6392" width="7.57421875" style="21" customWidth="1"/>
    <col min="6393" max="6394" width="9.00390625" style="21" customWidth="1"/>
    <col min="6395" max="6395" width="6.421875" style="21" customWidth="1"/>
    <col min="6396" max="6396" width="9.28125" style="21" customWidth="1"/>
    <col min="6397" max="6397" width="11.00390625" style="21" customWidth="1"/>
    <col min="6398" max="6398" width="9.8515625" style="21" customWidth="1"/>
    <col min="6399" max="6401" width="9.140625" style="21" hidden="1" customWidth="1"/>
    <col min="6402" max="6646" width="9.140625" style="21" customWidth="1"/>
    <col min="6647" max="6647" width="37.7109375" style="21" customWidth="1"/>
    <col min="6648" max="6648" width="7.57421875" style="21" customWidth="1"/>
    <col min="6649" max="6650" width="9.00390625" style="21" customWidth="1"/>
    <col min="6651" max="6651" width="6.421875" style="21" customWidth="1"/>
    <col min="6652" max="6652" width="9.28125" style="21" customWidth="1"/>
    <col min="6653" max="6653" width="11.00390625" style="21" customWidth="1"/>
    <col min="6654" max="6654" width="9.8515625" style="21" customWidth="1"/>
    <col min="6655" max="6657" width="9.140625" style="21" hidden="1" customWidth="1"/>
    <col min="6658" max="6902" width="9.140625" style="21" customWidth="1"/>
    <col min="6903" max="6903" width="37.7109375" style="21" customWidth="1"/>
    <col min="6904" max="6904" width="7.57421875" style="21" customWidth="1"/>
    <col min="6905" max="6906" width="9.00390625" style="21" customWidth="1"/>
    <col min="6907" max="6907" width="6.421875" style="21" customWidth="1"/>
    <col min="6908" max="6908" width="9.28125" style="21" customWidth="1"/>
    <col min="6909" max="6909" width="11.00390625" style="21" customWidth="1"/>
    <col min="6910" max="6910" width="9.8515625" style="21" customWidth="1"/>
    <col min="6911" max="6913" width="9.140625" style="21" hidden="1" customWidth="1"/>
    <col min="6914" max="7158" width="9.140625" style="21" customWidth="1"/>
    <col min="7159" max="7159" width="37.7109375" style="21" customWidth="1"/>
    <col min="7160" max="7160" width="7.57421875" style="21" customWidth="1"/>
    <col min="7161" max="7162" width="9.00390625" style="21" customWidth="1"/>
    <col min="7163" max="7163" width="6.421875" style="21" customWidth="1"/>
    <col min="7164" max="7164" width="9.28125" style="21" customWidth="1"/>
    <col min="7165" max="7165" width="11.00390625" style="21" customWidth="1"/>
    <col min="7166" max="7166" width="9.8515625" style="21" customWidth="1"/>
    <col min="7167" max="7169" width="9.140625" style="21" hidden="1" customWidth="1"/>
    <col min="7170" max="7414" width="9.140625" style="21" customWidth="1"/>
    <col min="7415" max="7415" width="37.7109375" style="21" customWidth="1"/>
    <col min="7416" max="7416" width="7.57421875" style="21" customWidth="1"/>
    <col min="7417" max="7418" width="9.00390625" style="21" customWidth="1"/>
    <col min="7419" max="7419" width="6.421875" style="21" customWidth="1"/>
    <col min="7420" max="7420" width="9.28125" style="21" customWidth="1"/>
    <col min="7421" max="7421" width="11.00390625" style="21" customWidth="1"/>
    <col min="7422" max="7422" width="9.8515625" style="21" customWidth="1"/>
    <col min="7423" max="7425" width="9.140625" style="21" hidden="1" customWidth="1"/>
    <col min="7426" max="7670" width="9.140625" style="21" customWidth="1"/>
    <col min="7671" max="7671" width="37.7109375" style="21" customWidth="1"/>
    <col min="7672" max="7672" width="7.57421875" style="21" customWidth="1"/>
    <col min="7673" max="7674" width="9.00390625" style="21" customWidth="1"/>
    <col min="7675" max="7675" width="6.421875" style="21" customWidth="1"/>
    <col min="7676" max="7676" width="9.28125" style="21" customWidth="1"/>
    <col min="7677" max="7677" width="11.00390625" style="21" customWidth="1"/>
    <col min="7678" max="7678" width="9.8515625" style="21" customWidth="1"/>
    <col min="7679" max="7681" width="9.140625" style="21" hidden="1" customWidth="1"/>
    <col min="7682" max="7926" width="9.140625" style="21" customWidth="1"/>
    <col min="7927" max="7927" width="37.7109375" style="21" customWidth="1"/>
    <col min="7928" max="7928" width="7.57421875" style="21" customWidth="1"/>
    <col min="7929" max="7930" width="9.00390625" style="21" customWidth="1"/>
    <col min="7931" max="7931" width="6.421875" style="21" customWidth="1"/>
    <col min="7932" max="7932" width="9.28125" style="21" customWidth="1"/>
    <col min="7933" max="7933" width="11.00390625" style="21" customWidth="1"/>
    <col min="7934" max="7934" width="9.8515625" style="21" customWidth="1"/>
    <col min="7935" max="7937" width="9.140625" style="21" hidden="1" customWidth="1"/>
    <col min="7938" max="8182" width="9.140625" style="21" customWidth="1"/>
    <col min="8183" max="8183" width="37.7109375" style="21" customWidth="1"/>
    <col min="8184" max="8184" width="7.57421875" style="21" customWidth="1"/>
    <col min="8185" max="8186" width="9.00390625" style="21" customWidth="1"/>
    <col min="8187" max="8187" width="6.421875" style="21" customWidth="1"/>
    <col min="8188" max="8188" width="9.28125" style="21" customWidth="1"/>
    <col min="8189" max="8189" width="11.00390625" style="21" customWidth="1"/>
    <col min="8190" max="8190" width="9.8515625" style="21" customWidth="1"/>
    <col min="8191" max="8193" width="9.140625" style="21" hidden="1" customWidth="1"/>
    <col min="8194" max="8438" width="9.140625" style="21" customWidth="1"/>
    <col min="8439" max="8439" width="37.7109375" style="21" customWidth="1"/>
    <col min="8440" max="8440" width="7.57421875" style="21" customWidth="1"/>
    <col min="8441" max="8442" width="9.00390625" style="21" customWidth="1"/>
    <col min="8443" max="8443" width="6.421875" style="21" customWidth="1"/>
    <col min="8444" max="8444" width="9.28125" style="21" customWidth="1"/>
    <col min="8445" max="8445" width="11.00390625" style="21" customWidth="1"/>
    <col min="8446" max="8446" width="9.8515625" style="21" customWidth="1"/>
    <col min="8447" max="8449" width="9.140625" style="21" hidden="1" customWidth="1"/>
    <col min="8450" max="8694" width="9.140625" style="21" customWidth="1"/>
    <col min="8695" max="8695" width="37.7109375" style="21" customWidth="1"/>
    <col min="8696" max="8696" width="7.57421875" style="21" customWidth="1"/>
    <col min="8697" max="8698" width="9.00390625" style="21" customWidth="1"/>
    <col min="8699" max="8699" width="6.421875" style="21" customWidth="1"/>
    <col min="8700" max="8700" width="9.28125" style="21" customWidth="1"/>
    <col min="8701" max="8701" width="11.00390625" style="21" customWidth="1"/>
    <col min="8702" max="8702" width="9.8515625" style="21" customWidth="1"/>
    <col min="8703" max="8705" width="9.140625" style="21" hidden="1" customWidth="1"/>
    <col min="8706" max="8950" width="9.140625" style="21" customWidth="1"/>
    <col min="8951" max="8951" width="37.7109375" style="21" customWidth="1"/>
    <col min="8952" max="8952" width="7.57421875" style="21" customWidth="1"/>
    <col min="8953" max="8954" width="9.00390625" style="21" customWidth="1"/>
    <col min="8955" max="8955" width="6.421875" style="21" customWidth="1"/>
    <col min="8956" max="8956" width="9.28125" style="21" customWidth="1"/>
    <col min="8957" max="8957" width="11.00390625" style="21" customWidth="1"/>
    <col min="8958" max="8958" width="9.8515625" style="21" customWidth="1"/>
    <col min="8959" max="8961" width="9.140625" style="21" hidden="1" customWidth="1"/>
    <col min="8962" max="9206" width="9.140625" style="21" customWidth="1"/>
    <col min="9207" max="9207" width="37.7109375" style="21" customWidth="1"/>
    <col min="9208" max="9208" width="7.57421875" style="21" customWidth="1"/>
    <col min="9209" max="9210" width="9.00390625" style="21" customWidth="1"/>
    <col min="9211" max="9211" width="6.421875" style="21" customWidth="1"/>
    <col min="9212" max="9212" width="9.28125" style="21" customWidth="1"/>
    <col min="9213" max="9213" width="11.00390625" style="21" customWidth="1"/>
    <col min="9214" max="9214" width="9.8515625" style="21" customWidth="1"/>
    <col min="9215" max="9217" width="9.140625" style="21" hidden="1" customWidth="1"/>
    <col min="9218" max="9462" width="9.140625" style="21" customWidth="1"/>
    <col min="9463" max="9463" width="37.7109375" style="21" customWidth="1"/>
    <col min="9464" max="9464" width="7.57421875" style="21" customWidth="1"/>
    <col min="9465" max="9466" width="9.00390625" style="21" customWidth="1"/>
    <col min="9467" max="9467" width="6.421875" style="21" customWidth="1"/>
    <col min="9468" max="9468" width="9.28125" style="21" customWidth="1"/>
    <col min="9469" max="9469" width="11.00390625" style="21" customWidth="1"/>
    <col min="9470" max="9470" width="9.8515625" style="21" customWidth="1"/>
    <col min="9471" max="9473" width="9.140625" style="21" hidden="1" customWidth="1"/>
    <col min="9474" max="9718" width="9.140625" style="21" customWidth="1"/>
    <col min="9719" max="9719" width="37.7109375" style="21" customWidth="1"/>
    <col min="9720" max="9720" width="7.57421875" style="21" customWidth="1"/>
    <col min="9721" max="9722" width="9.00390625" style="21" customWidth="1"/>
    <col min="9723" max="9723" width="6.421875" style="21" customWidth="1"/>
    <col min="9724" max="9724" width="9.28125" style="21" customWidth="1"/>
    <col min="9725" max="9725" width="11.00390625" style="21" customWidth="1"/>
    <col min="9726" max="9726" width="9.8515625" style="21" customWidth="1"/>
    <col min="9727" max="9729" width="9.140625" style="21" hidden="1" customWidth="1"/>
    <col min="9730" max="9974" width="9.140625" style="21" customWidth="1"/>
    <col min="9975" max="9975" width="37.7109375" style="21" customWidth="1"/>
    <col min="9976" max="9976" width="7.57421875" style="21" customWidth="1"/>
    <col min="9977" max="9978" width="9.00390625" style="21" customWidth="1"/>
    <col min="9979" max="9979" width="6.421875" style="21" customWidth="1"/>
    <col min="9980" max="9980" width="9.28125" style="21" customWidth="1"/>
    <col min="9981" max="9981" width="11.00390625" style="21" customWidth="1"/>
    <col min="9982" max="9982" width="9.8515625" style="21" customWidth="1"/>
    <col min="9983" max="9985" width="9.140625" style="21" hidden="1" customWidth="1"/>
    <col min="9986" max="10230" width="9.140625" style="21" customWidth="1"/>
    <col min="10231" max="10231" width="37.7109375" style="21" customWidth="1"/>
    <col min="10232" max="10232" width="7.57421875" style="21" customWidth="1"/>
    <col min="10233" max="10234" width="9.00390625" style="21" customWidth="1"/>
    <col min="10235" max="10235" width="6.421875" style="21" customWidth="1"/>
    <col min="10236" max="10236" width="9.28125" style="21" customWidth="1"/>
    <col min="10237" max="10237" width="11.00390625" style="21" customWidth="1"/>
    <col min="10238" max="10238" width="9.8515625" style="21" customWidth="1"/>
    <col min="10239" max="10241" width="9.140625" style="21" hidden="1" customWidth="1"/>
    <col min="10242" max="10486" width="9.140625" style="21" customWidth="1"/>
    <col min="10487" max="10487" width="37.7109375" style="21" customWidth="1"/>
    <col min="10488" max="10488" width="7.57421875" style="21" customWidth="1"/>
    <col min="10489" max="10490" width="9.00390625" style="21" customWidth="1"/>
    <col min="10491" max="10491" width="6.421875" style="21" customWidth="1"/>
    <col min="10492" max="10492" width="9.28125" style="21" customWidth="1"/>
    <col min="10493" max="10493" width="11.00390625" style="21" customWidth="1"/>
    <col min="10494" max="10494" width="9.8515625" style="21" customWidth="1"/>
    <col min="10495" max="10497" width="9.140625" style="21" hidden="1" customWidth="1"/>
    <col min="10498" max="10742" width="9.140625" style="21" customWidth="1"/>
    <col min="10743" max="10743" width="37.7109375" style="21" customWidth="1"/>
    <col min="10744" max="10744" width="7.57421875" style="21" customWidth="1"/>
    <col min="10745" max="10746" width="9.00390625" style="21" customWidth="1"/>
    <col min="10747" max="10747" width="6.421875" style="21" customWidth="1"/>
    <col min="10748" max="10748" width="9.28125" style="21" customWidth="1"/>
    <col min="10749" max="10749" width="11.00390625" style="21" customWidth="1"/>
    <col min="10750" max="10750" width="9.8515625" style="21" customWidth="1"/>
    <col min="10751" max="10753" width="9.140625" style="21" hidden="1" customWidth="1"/>
    <col min="10754" max="10998" width="9.140625" style="21" customWidth="1"/>
    <col min="10999" max="10999" width="37.7109375" style="21" customWidth="1"/>
    <col min="11000" max="11000" width="7.57421875" style="21" customWidth="1"/>
    <col min="11001" max="11002" width="9.00390625" style="21" customWidth="1"/>
    <col min="11003" max="11003" width="6.421875" style="21" customWidth="1"/>
    <col min="11004" max="11004" width="9.28125" style="21" customWidth="1"/>
    <col min="11005" max="11005" width="11.00390625" style="21" customWidth="1"/>
    <col min="11006" max="11006" width="9.8515625" style="21" customWidth="1"/>
    <col min="11007" max="11009" width="9.140625" style="21" hidden="1" customWidth="1"/>
    <col min="11010" max="11254" width="9.140625" style="21" customWidth="1"/>
    <col min="11255" max="11255" width="37.7109375" style="21" customWidth="1"/>
    <col min="11256" max="11256" width="7.57421875" style="21" customWidth="1"/>
    <col min="11257" max="11258" width="9.00390625" style="21" customWidth="1"/>
    <col min="11259" max="11259" width="6.421875" style="21" customWidth="1"/>
    <col min="11260" max="11260" width="9.28125" style="21" customWidth="1"/>
    <col min="11261" max="11261" width="11.00390625" style="21" customWidth="1"/>
    <col min="11262" max="11262" width="9.8515625" style="21" customWidth="1"/>
    <col min="11263" max="11265" width="9.140625" style="21" hidden="1" customWidth="1"/>
    <col min="11266" max="11510" width="9.140625" style="21" customWidth="1"/>
    <col min="11511" max="11511" width="37.7109375" style="21" customWidth="1"/>
    <col min="11512" max="11512" width="7.57421875" style="21" customWidth="1"/>
    <col min="11513" max="11514" width="9.00390625" style="21" customWidth="1"/>
    <col min="11515" max="11515" width="6.421875" style="21" customWidth="1"/>
    <col min="11516" max="11516" width="9.28125" style="21" customWidth="1"/>
    <col min="11517" max="11517" width="11.00390625" style="21" customWidth="1"/>
    <col min="11518" max="11518" width="9.8515625" style="21" customWidth="1"/>
    <col min="11519" max="11521" width="9.140625" style="21" hidden="1" customWidth="1"/>
    <col min="11522" max="11766" width="9.140625" style="21" customWidth="1"/>
    <col min="11767" max="11767" width="37.7109375" style="21" customWidth="1"/>
    <col min="11768" max="11768" width="7.57421875" style="21" customWidth="1"/>
    <col min="11769" max="11770" width="9.00390625" style="21" customWidth="1"/>
    <col min="11771" max="11771" width="6.421875" style="21" customWidth="1"/>
    <col min="11772" max="11772" width="9.28125" style="21" customWidth="1"/>
    <col min="11773" max="11773" width="11.00390625" style="21" customWidth="1"/>
    <col min="11774" max="11774" width="9.8515625" style="21" customWidth="1"/>
    <col min="11775" max="11777" width="9.140625" style="21" hidden="1" customWidth="1"/>
    <col min="11778" max="12022" width="9.140625" style="21" customWidth="1"/>
    <col min="12023" max="12023" width="37.7109375" style="21" customWidth="1"/>
    <col min="12024" max="12024" width="7.57421875" style="21" customWidth="1"/>
    <col min="12025" max="12026" width="9.00390625" style="21" customWidth="1"/>
    <col min="12027" max="12027" width="6.421875" style="21" customWidth="1"/>
    <col min="12028" max="12028" width="9.28125" style="21" customWidth="1"/>
    <col min="12029" max="12029" width="11.00390625" style="21" customWidth="1"/>
    <col min="12030" max="12030" width="9.8515625" style="21" customWidth="1"/>
    <col min="12031" max="12033" width="9.140625" style="21" hidden="1" customWidth="1"/>
    <col min="12034" max="12278" width="9.140625" style="21" customWidth="1"/>
    <col min="12279" max="12279" width="37.7109375" style="21" customWidth="1"/>
    <col min="12280" max="12280" width="7.57421875" style="21" customWidth="1"/>
    <col min="12281" max="12282" width="9.00390625" style="21" customWidth="1"/>
    <col min="12283" max="12283" width="6.421875" style="21" customWidth="1"/>
    <col min="12284" max="12284" width="9.28125" style="21" customWidth="1"/>
    <col min="12285" max="12285" width="11.00390625" style="21" customWidth="1"/>
    <col min="12286" max="12286" width="9.8515625" style="21" customWidth="1"/>
    <col min="12287" max="12289" width="9.140625" style="21" hidden="1" customWidth="1"/>
    <col min="12290" max="12534" width="9.140625" style="21" customWidth="1"/>
    <col min="12535" max="12535" width="37.7109375" style="21" customWidth="1"/>
    <col min="12536" max="12536" width="7.57421875" style="21" customWidth="1"/>
    <col min="12537" max="12538" width="9.00390625" style="21" customWidth="1"/>
    <col min="12539" max="12539" width="6.421875" style="21" customWidth="1"/>
    <col min="12540" max="12540" width="9.28125" style="21" customWidth="1"/>
    <col min="12541" max="12541" width="11.00390625" style="21" customWidth="1"/>
    <col min="12542" max="12542" width="9.8515625" style="21" customWidth="1"/>
    <col min="12543" max="12545" width="9.140625" style="21" hidden="1" customWidth="1"/>
    <col min="12546" max="12790" width="9.140625" style="21" customWidth="1"/>
    <col min="12791" max="12791" width="37.7109375" style="21" customWidth="1"/>
    <col min="12792" max="12792" width="7.57421875" style="21" customWidth="1"/>
    <col min="12793" max="12794" width="9.00390625" style="21" customWidth="1"/>
    <col min="12795" max="12795" width="6.421875" style="21" customWidth="1"/>
    <col min="12796" max="12796" width="9.28125" style="21" customWidth="1"/>
    <col min="12797" max="12797" width="11.00390625" style="21" customWidth="1"/>
    <col min="12798" max="12798" width="9.8515625" style="21" customWidth="1"/>
    <col min="12799" max="12801" width="9.140625" style="21" hidden="1" customWidth="1"/>
    <col min="12802" max="13046" width="9.140625" style="21" customWidth="1"/>
    <col min="13047" max="13047" width="37.7109375" style="21" customWidth="1"/>
    <col min="13048" max="13048" width="7.57421875" style="21" customWidth="1"/>
    <col min="13049" max="13050" width="9.00390625" style="21" customWidth="1"/>
    <col min="13051" max="13051" width="6.421875" style="21" customWidth="1"/>
    <col min="13052" max="13052" width="9.28125" style="21" customWidth="1"/>
    <col min="13053" max="13053" width="11.00390625" style="21" customWidth="1"/>
    <col min="13054" max="13054" width="9.8515625" style="21" customWidth="1"/>
    <col min="13055" max="13057" width="9.140625" style="21" hidden="1" customWidth="1"/>
    <col min="13058" max="13302" width="9.140625" style="21" customWidth="1"/>
    <col min="13303" max="13303" width="37.7109375" style="21" customWidth="1"/>
    <col min="13304" max="13304" width="7.57421875" style="21" customWidth="1"/>
    <col min="13305" max="13306" width="9.00390625" style="21" customWidth="1"/>
    <col min="13307" max="13307" width="6.421875" style="21" customWidth="1"/>
    <col min="13308" max="13308" width="9.28125" style="21" customWidth="1"/>
    <col min="13309" max="13309" width="11.00390625" style="21" customWidth="1"/>
    <col min="13310" max="13310" width="9.8515625" style="21" customWidth="1"/>
    <col min="13311" max="13313" width="9.140625" style="21" hidden="1" customWidth="1"/>
    <col min="13314" max="13558" width="9.140625" style="21" customWidth="1"/>
    <col min="13559" max="13559" width="37.7109375" style="21" customWidth="1"/>
    <col min="13560" max="13560" width="7.57421875" style="21" customWidth="1"/>
    <col min="13561" max="13562" width="9.00390625" style="21" customWidth="1"/>
    <col min="13563" max="13563" width="6.421875" style="21" customWidth="1"/>
    <col min="13564" max="13564" width="9.28125" style="21" customWidth="1"/>
    <col min="13565" max="13565" width="11.00390625" style="21" customWidth="1"/>
    <col min="13566" max="13566" width="9.8515625" style="21" customWidth="1"/>
    <col min="13567" max="13569" width="9.140625" style="21" hidden="1" customWidth="1"/>
    <col min="13570" max="13814" width="9.140625" style="21" customWidth="1"/>
    <col min="13815" max="13815" width="37.7109375" style="21" customWidth="1"/>
    <col min="13816" max="13816" width="7.57421875" style="21" customWidth="1"/>
    <col min="13817" max="13818" width="9.00390625" style="21" customWidth="1"/>
    <col min="13819" max="13819" width="6.421875" style="21" customWidth="1"/>
    <col min="13820" max="13820" width="9.28125" style="21" customWidth="1"/>
    <col min="13821" max="13821" width="11.00390625" style="21" customWidth="1"/>
    <col min="13822" max="13822" width="9.8515625" style="21" customWidth="1"/>
    <col min="13823" max="13825" width="9.140625" style="21" hidden="1" customWidth="1"/>
    <col min="13826" max="14070" width="9.140625" style="21" customWidth="1"/>
    <col min="14071" max="14071" width="37.7109375" style="21" customWidth="1"/>
    <col min="14072" max="14072" width="7.57421875" style="21" customWidth="1"/>
    <col min="14073" max="14074" width="9.00390625" style="21" customWidth="1"/>
    <col min="14075" max="14075" width="6.421875" style="21" customWidth="1"/>
    <col min="14076" max="14076" width="9.28125" style="21" customWidth="1"/>
    <col min="14077" max="14077" width="11.00390625" style="21" customWidth="1"/>
    <col min="14078" max="14078" width="9.8515625" style="21" customWidth="1"/>
    <col min="14079" max="14081" width="9.140625" style="21" hidden="1" customWidth="1"/>
    <col min="14082" max="14326" width="9.140625" style="21" customWidth="1"/>
    <col min="14327" max="14327" width="37.7109375" style="21" customWidth="1"/>
    <col min="14328" max="14328" width="7.57421875" style="21" customWidth="1"/>
    <col min="14329" max="14330" width="9.00390625" style="21" customWidth="1"/>
    <col min="14331" max="14331" width="6.421875" style="21" customWidth="1"/>
    <col min="14332" max="14332" width="9.28125" style="21" customWidth="1"/>
    <col min="14333" max="14333" width="11.00390625" style="21" customWidth="1"/>
    <col min="14334" max="14334" width="9.8515625" style="21" customWidth="1"/>
    <col min="14335" max="14337" width="9.140625" style="21" hidden="1" customWidth="1"/>
    <col min="14338" max="14582" width="9.140625" style="21" customWidth="1"/>
    <col min="14583" max="14583" width="37.7109375" style="21" customWidth="1"/>
    <col min="14584" max="14584" width="7.57421875" style="21" customWidth="1"/>
    <col min="14585" max="14586" width="9.00390625" style="21" customWidth="1"/>
    <col min="14587" max="14587" width="6.421875" style="21" customWidth="1"/>
    <col min="14588" max="14588" width="9.28125" style="21" customWidth="1"/>
    <col min="14589" max="14589" width="11.00390625" style="21" customWidth="1"/>
    <col min="14590" max="14590" width="9.8515625" style="21" customWidth="1"/>
    <col min="14591" max="14593" width="9.140625" style="21" hidden="1" customWidth="1"/>
    <col min="14594" max="14838" width="9.140625" style="21" customWidth="1"/>
    <col min="14839" max="14839" width="37.7109375" style="21" customWidth="1"/>
    <col min="14840" max="14840" width="7.57421875" style="21" customWidth="1"/>
    <col min="14841" max="14842" width="9.00390625" style="21" customWidth="1"/>
    <col min="14843" max="14843" width="6.421875" style="21" customWidth="1"/>
    <col min="14844" max="14844" width="9.28125" style="21" customWidth="1"/>
    <col min="14845" max="14845" width="11.00390625" style="21" customWidth="1"/>
    <col min="14846" max="14846" width="9.8515625" style="21" customWidth="1"/>
    <col min="14847" max="14849" width="9.140625" style="21" hidden="1" customWidth="1"/>
    <col min="14850" max="15094" width="9.140625" style="21" customWidth="1"/>
    <col min="15095" max="15095" width="37.7109375" style="21" customWidth="1"/>
    <col min="15096" max="15096" width="7.57421875" style="21" customWidth="1"/>
    <col min="15097" max="15098" width="9.00390625" style="21" customWidth="1"/>
    <col min="15099" max="15099" width="6.421875" style="21" customWidth="1"/>
    <col min="15100" max="15100" width="9.28125" style="21" customWidth="1"/>
    <col min="15101" max="15101" width="11.00390625" style="21" customWidth="1"/>
    <col min="15102" max="15102" width="9.8515625" style="21" customWidth="1"/>
    <col min="15103" max="15105" width="9.140625" style="21" hidden="1" customWidth="1"/>
    <col min="15106" max="15350" width="9.140625" style="21" customWidth="1"/>
    <col min="15351" max="15351" width="37.7109375" style="21" customWidth="1"/>
    <col min="15352" max="15352" width="7.57421875" style="21" customWidth="1"/>
    <col min="15353" max="15354" width="9.00390625" style="21" customWidth="1"/>
    <col min="15355" max="15355" width="6.421875" style="21" customWidth="1"/>
    <col min="15356" max="15356" width="9.28125" style="21" customWidth="1"/>
    <col min="15357" max="15357" width="11.00390625" style="21" customWidth="1"/>
    <col min="15358" max="15358" width="9.8515625" style="21" customWidth="1"/>
    <col min="15359" max="15361" width="9.140625" style="21" hidden="1" customWidth="1"/>
    <col min="15362" max="15606" width="9.140625" style="21" customWidth="1"/>
    <col min="15607" max="15607" width="37.7109375" style="21" customWidth="1"/>
    <col min="15608" max="15608" width="7.57421875" style="21" customWidth="1"/>
    <col min="15609" max="15610" width="9.00390625" style="21" customWidth="1"/>
    <col min="15611" max="15611" width="6.421875" style="21" customWidth="1"/>
    <col min="15612" max="15612" width="9.28125" style="21" customWidth="1"/>
    <col min="15613" max="15613" width="11.00390625" style="21" customWidth="1"/>
    <col min="15614" max="15614" width="9.8515625" style="21" customWidth="1"/>
    <col min="15615" max="15617" width="9.140625" style="21" hidden="1" customWidth="1"/>
    <col min="15618" max="15862" width="9.140625" style="21" customWidth="1"/>
    <col min="15863" max="15863" width="37.7109375" style="21" customWidth="1"/>
    <col min="15864" max="15864" width="7.57421875" style="21" customWidth="1"/>
    <col min="15865" max="15866" width="9.00390625" style="21" customWidth="1"/>
    <col min="15867" max="15867" width="6.421875" style="21" customWidth="1"/>
    <col min="15868" max="15868" width="9.28125" style="21" customWidth="1"/>
    <col min="15869" max="15869" width="11.00390625" style="21" customWidth="1"/>
    <col min="15870" max="15870" width="9.8515625" style="21" customWidth="1"/>
    <col min="15871" max="15873" width="9.140625" style="21" hidden="1" customWidth="1"/>
    <col min="15874" max="16118" width="9.140625" style="21" customWidth="1"/>
    <col min="16119" max="16119" width="37.7109375" style="21" customWidth="1"/>
    <col min="16120" max="16120" width="7.57421875" style="21" customWidth="1"/>
    <col min="16121" max="16122" width="9.00390625" style="21" customWidth="1"/>
    <col min="16123" max="16123" width="6.421875" style="21" customWidth="1"/>
    <col min="16124" max="16124" width="9.28125" style="21" customWidth="1"/>
    <col min="16125" max="16125" width="11.00390625" style="21" customWidth="1"/>
    <col min="16126" max="16126" width="9.8515625" style="21" customWidth="1"/>
    <col min="16127" max="16129" width="9.140625" style="21" hidden="1" customWidth="1"/>
    <col min="16130" max="16136" width="9.140625" style="21" customWidth="1"/>
    <col min="16137" max="16384" width="9.140625" style="21" customWidth="1"/>
  </cols>
  <sheetData>
    <row r="1" ht="15">
      <c r="B1" s="21" t="s">
        <v>299</v>
      </c>
    </row>
    <row r="2" spans="2:5" ht="25.5" customHeight="1">
      <c r="B2" s="81" t="s">
        <v>323</v>
      </c>
      <c r="C2" s="81"/>
      <c r="D2" s="81"/>
      <c r="E2" s="81"/>
    </row>
    <row r="3" ht="15">
      <c r="B3" s="21" t="s">
        <v>329</v>
      </c>
    </row>
    <row r="5" spans="3:6" ht="15">
      <c r="C5" s="21" t="s">
        <v>127</v>
      </c>
      <c r="F5" s="22"/>
    </row>
    <row r="6" spans="3:6" ht="27" customHeight="1">
      <c r="C6" s="81" t="s">
        <v>323</v>
      </c>
      <c r="D6" s="81"/>
      <c r="E6" s="81"/>
      <c r="F6" s="81"/>
    </row>
    <row r="7" spans="3:6" ht="15">
      <c r="C7" s="21" t="s">
        <v>284</v>
      </c>
      <c r="F7" s="22"/>
    </row>
    <row r="8" ht="15">
      <c r="F8" s="22"/>
    </row>
    <row r="9" spans="1:6" ht="15">
      <c r="A9" s="23" t="s">
        <v>263</v>
      </c>
      <c r="F9" s="22"/>
    </row>
    <row r="10" ht="15">
      <c r="A10" s="23"/>
    </row>
    <row r="11" ht="15">
      <c r="F11" s="24" t="s">
        <v>100</v>
      </c>
    </row>
    <row r="12" spans="1:6" ht="48" customHeight="1">
      <c r="A12" s="25" t="s">
        <v>0</v>
      </c>
      <c r="B12" s="26" t="s">
        <v>129</v>
      </c>
      <c r="C12" s="26" t="s">
        <v>1</v>
      </c>
      <c r="D12" s="26" t="s">
        <v>2</v>
      </c>
      <c r="E12" s="26" t="s">
        <v>3</v>
      </c>
      <c r="F12" s="26" t="s">
        <v>130</v>
      </c>
    </row>
    <row r="13" spans="1:6" ht="15">
      <c r="A13" s="25">
        <v>1</v>
      </c>
      <c r="B13" s="25">
        <v>2</v>
      </c>
      <c r="C13" s="25">
        <v>3</v>
      </c>
      <c r="D13" s="25">
        <v>4</v>
      </c>
      <c r="E13" s="25">
        <v>5</v>
      </c>
      <c r="F13" s="25">
        <v>6</v>
      </c>
    </row>
    <row r="14" spans="1:6" ht="24.75" customHeight="1">
      <c r="A14" s="53" t="s">
        <v>109</v>
      </c>
      <c r="B14" s="20"/>
      <c r="C14" s="20"/>
      <c r="D14" s="20"/>
      <c r="E14" s="20"/>
      <c r="F14" s="20"/>
    </row>
    <row r="15" spans="1:8" ht="15">
      <c r="A15" s="43" t="s">
        <v>4</v>
      </c>
      <c r="B15" s="22"/>
      <c r="C15" s="44"/>
      <c r="D15" s="44"/>
      <c r="E15" s="44"/>
      <c r="F15" s="29">
        <f>F16+F84+F93+F125+F150+F223+F235+F255+F287</f>
        <v>92215413.03</v>
      </c>
      <c r="G15" s="27"/>
      <c r="H15" s="27"/>
    </row>
    <row r="16" spans="1:6" ht="15">
      <c r="A16" s="1" t="s">
        <v>5</v>
      </c>
      <c r="B16" s="2" t="s">
        <v>6</v>
      </c>
      <c r="C16" s="3" t="s">
        <v>7</v>
      </c>
      <c r="D16" s="51"/>
      <c r="E16" s="51"/>
      <c r="F16" s="28">
        <f>F17+F22+F36+F41+F47</f>
        <v>20418849.04</v>
      </c>
    </row>
    <row r="17" spans="1:8" s="23" customFormat="1" ht="36">
      <c r="A17" s="45" t="s">
        <v>51</v>
      </c>
      <c r="B17" s="46" t="s">
        <v>6</v>
      </c>
      <c r="C17" s="14" t="s">
        <v>8</v>
      </c>
      <c r="D17" s="17"/>
      <c r="E17" s="17"/>
      <c r="F17" s="35">
        <f>+F18</f>
        <v>1931004</v>
      </c>
      <c r="G17" s="11"/>
      <c r="H17" s="11"/>
    </row>
    <row r="18" spans="1:6" ht="36">
      <c r="A18" s="33" t="s">
        <v>52</v>
      </c>
      <c r="B18" s="56" t="s">
        <v>6</v>
      </c>
      <c r="C18" s="56" t="s">
        <v>8</v>
      </c>
      <c r="D18" s="56" t="s">
        <v>137</v>
      </c>
      <c r="E18" s="56"/>
      <c r="F18" s="29">
        <f aca="true" t="shared" si="0" ref="F18:F20">F19</f>
        <v>1931004</v>
      </c>
    </row>
    <row r="19" spans="1:6" ht="24">
      <c r="A19" s="55" t="s">
        <v>9</v>
      </c>
      <c r="B19" s="56" t="s">
        <v>6</v>
      </c>
      <c r="C19" s="56" t="s">
        <v>8</v>
      </c>
      <c r="D19" s="56" t="s">
        <v>137</v>
      </c>
      <c r="E19" s="56"/>
      <c r="F19" s="29">
        <f t="shared" si="0"/>
        <v>1931004</v>
      </c>
    </row>
    <row r="20" spans="1:8" ht="27.75" customHeight="1">
      <c r="A20" s="47" t="s">
        <v>65</v>
      </c>
      <c r="B20" s="4" t="s">
        <v>6</v>
      </c>
      <c r="C20" s="4" t="s">
        <v>8</v>
      </c>
      <c r="D20" s="4" t="s">
        <v>137</v>
      </c>
      <c r="E20" s="4" t="s">
        <v>54</v>
      </c>
      <c r="F20" s="31">
        <f t="shared" si="0"/>
        <v>1931004</v>
      </c>
      <c r="G20" s="21"/>
      <c r="H20" s="21"/>
    </row>
    <row r="21" spans="1:8" ht="27.75" customHeight="1">
      <c r="A21" s="47" t="s">
        <v>66</v>
      </c>
      <c r="B21" s="4" t="s">
        <v>6</v>
      </c>
      <c r="C21" s="4" t="s">
        <v>8</v>
      </c>
      <c r="D21" s="4" t="s">
        <v>137</v>
      </c>
      <c r="E21" s="4" t="s">
        <v>56</v>
      </c>
      <c r="F21" s="32">
        <v>1931004</v>
      </c>
      <c r="G21" s="21"/>
      <c r="H21" s="21"/>
    </row>
    <row r="22" spans="1:8" ht="36">
      <c r="A22" s="41" t="s">
        <v>10</v>
      </c>
      <c r="B22" s="14" t="s">
        <v>6</v>
      </c>
      <c r="C22" s="14" t="s">
        <v>11</v>
      </c>
      <c r="D22" s="17"/>
      <c r="E22" s="17"/>
      <c r="F22" s="35">
        <f>F32+F23</f>
        <v>10538330</v>
      </c>
      <c r="G22" s="21"/>
      <c r="H22" s="21"/>
    </row>
    <row r="23" spans="1:8" ht="36">
      <c r="A23" s="33" t="s">
        <v>298</v>
      </c>
      <c r="B23" s="56" t="s">
        <v>6</v>
      </c>
      <c r="C23" s="56" t="s">
        <v>11</v>
      </c>
      <c r="D23" s="56" t="s">
        <v>138</v>
      </c>
      <c r="E23" s="56"/>
      <c r="F23" s="29">
        <f>F24</f>
        <v>9402794</v>
      </c>
      <c r="G23" s="21"/>
      <c r="H23" s="21"/>
    </row>
    <row r="24" spans="1:8" ht="24">
      <c r="A24" s="55" t="s">
        <v>136</v>
      </c>
      <c r="B24" s="56" t="s">
        <v>6</v>
      </c>
      <c r="C24" s="56" t="s">
        <v>135</v>
      </c>
      <c r="D24" s="56" t="s">
        <v>139</v>
      </c>
      <c r="E24" s="56"/>
      <c r="F24" s="29">
        <f>F25</f>
        <v>9402794</v>
      </c>
      <c r="G24" s="21"/>
      <c r="H24" s="21"/>
    </row>
    <row r="25" spans="1:8" ht="15">
      <c r="A25" s="55" t="s">
        <v>53</v>
      </c>
      <c r="B25" s="56" t="s">
        <v>6</v>
      </c>
      <c r="C25" s="56" t="s">
        <v>11</v>
      </c>
      <c r="D25" s="56" t="s">
        <v>140</v>
      </c>
      <c r="E25" s="56"/>
      <c r="F25" s="29">
        <f>F26+F28+F30</f>
        <v>9402794</v>
      </c>
      <c r="G25" s="21"/>
      <c r="H25" s="21"/>
    </row>
    <row r="26" spans="1:8" ht="48">
      <c r="A26" s="48" t="s">
        <v>86</v>
      </c>
      <c r="B26" s="4" t="s">
        <v>6</v>
      </c>
      <c r="C26" s="4" t="s">
        <v>11</v>
      </c>
      <c r="D26" s="4" t="s">
        <v>140</v>
      </c>
      <c r="E26" s="4" t="s">
        <v>54</v>
      </c>
      <c r="F26" s="31">
        <f>F27</f>
        <v>7732189</v>
      </c>
      <c r="G26" s="21"/>
      <c r="H26" s="21"/>
    </row>
    <row r="27" spans="1:8" ht="24">
      <c r="A27" s="49" t="s">
        <v>96</v>
      </c>
      <c r="B27" s="4" t="s">
        <v>6</v>
      </c>
      <c r="C27" s="4" t="s">
        <v>11</v>
      </c>
      <c r="D27" s="4" t="s">
        <v>140</v>
      </c>
      <c r="E27" s="4" t="s">
        <v>56</v>
      </c>
      <c r="F27" s="32">
        <f>5938240+1793349+600</f>
        <v>7732189</v>
      </c>
      <c r="G27" s="21"/>
      <c r="H27" s="21"/>
    </row>
    <row r="28" spans="1:8" ht="24">
      <c r="A28" s="47" t="s">
        <v>65</v>
      </c>
      <c r="B28" s="30" t="s">
        <v>6</v>
      </c>
      <c r="C28" s="4" t="s">
        <v>11</v>
      </c>
      <c r="D28" s="4" t="s">
        <v>140</v>
      </c>
      <c r="E28" s="4" t="s">
        <v>57</v>
      </c>
      <c r="F28" s="31">
        <f>F29</f>
        <v>1635605</v>
      </c>
      <c r="G28" s="21"/>
      <c r="H28" s="21"/>
    </row>
    <row r="29" spans="1:8" ht="24">
      <c r="A29" s="47" t="s">
        <v>66</v>
      </c>
      <c r="B29" s="30" t="s">
        <v>6</v>
      </c>
      <c r="C29" s="4" t="s">
        <v>11</v>
      </c>
      <c r="D29" s="4" t="s">
        <v>140</v>
      </c>
      <c r="E29" s="4" t="s">
        <v>58</v>
      </c>
      <c r="F29" s="32">
        <f>1635605</f>
        <v>1635605</v>
      </c>
      <c r="G29" s="21"/>
      <c r="H29" s="21"/>
    </row>
    <row r="30" spans="1:8" ht="15">
      <c r="A30" s="49" t="s">
        <v>47</v>
      </c>
      <c r="B30" s="30" t="s">
        <v>6</v>
      </c>
      <c r="C30" s="4" t="s">
        <v>11</v>
      </c>
      <c r="D30" s="4" t="s">
        <v>140</v>
      </c>
      <c r="E30" s="4" t="s">
        <v>59</v>
      </c>
      <c r="F30" s="31">
        <f>F31</f>
        <v>35000</v>
      </c>
      <c r="G30" s="21"/>
      <c r="H30" s="21"/>
    </row>
    <row r="31" spans="1:8" ht="15">
      <c r="A31" s="49" t="s">
        <v>67</v>
      </c>
      <c r="B31" s="30" t="s">
        <v>6</v>
      </c>
      <c r="C31" s="4" t="s">
        <v>11</v>
      </c>
      <c r="D31" s="4" t="s">
        <v>140</v>
      </c>
      <c r="E31" s="4" t="s">
        <v>60</v>
      </c>
      <c r="F31" s="32">
        <v>35000</v>
      </c>
      <c r="G31" s="21"/>
      <c r="H31" s="21"/>
    </row>
    <row r="32" spans="1:8" ht="15">
      <c r="A32" s="33" t="s">
        <v>61</v>
      </c>
      <c r="B32" s="56" t="s">
        <v>6</v>
      </c>
      <c r="C32" s="56" t="s">
        <v>11</v>
      </c>
      <c r="D32" s="56" t="s">
        <v>141</v>
      </c>
      <c r="E32" s="56"/>
      <c r="F32" s="29">
        <f aca="true" t="shared" si="1" ref="F32:F34">F33</f>
        <v>1135536</v>
      </c>
      <c r="G32" s="21"/>
      <c r="H32" s="21"/>
    </row>
    <row r="33" spans="1:8" ht="24">
      <c r="A33" s="55" t="s">
        <v>62</v>
      </c>
      <c r="B33" s="56" t="s">
        <v>6</v>
      </c>
      <c r="C33" s="56" t="s">
        <v>11</v>
      </c>
      <c r="D33" s="56" t="s">
        <v>142</v>
      </c>
      <c r="E33" s="56"/>
      <c r="F33" s="29">
        <f t="shared" si="1"/>
        <v>1135536</v>
      </c>
      <c r="G33" s="21"/>
      <c r="H33" s="21"/>
    </row>
    <row r="34" spans="1:8" ht="48">
      <c r="A34" s="48" t="s">
        <v>86</v>
      </c>
      <c r="B34" s="4" t="s">
        <v>6</v>
      </c>
      <c r="C34" s="4" t="s">
        <v>11</v>
      </c>
      <c r="D34" s="4" t="s">
        <v>142</v>
      </c>
      <c r="E34" s="4" t="s">
        <v>54</v>
      </c>
      <c r="F34" s="31">
        <f t="shared" si="1"/>
        <v>1135536</v>
      </c>
      <c r="G34" s="21"/>
      <c r="H34" s="21"/>
    </row>
    <row r="35" spans="1:8" ht="24">
      <c r="A35" s="49" t="s">
        <v>81</v>
      </c>
      <c r="B35" s="4" t="s">
        <v>6</v>
      </c>
      <c r="C35" s="4" t="s">
        <v>11</v>
      </c>
      <c r="D35" s="4" t="s">
        <v>142</v>
      </c>
      <c r="E35" s="4" t="s">
        <v>56</v>
      </c>
      <c r="F35" s="32">
        <f>907724+227812</f>
        <v>1135536</v>
      </c>
      <c r="G35" s="21"/>
      <c r="H35" s="21"/>
    </row>
    <row r="36" spans="1:8" ht="15">
      <c r="A36" s="13" t="s">
        <v>106</v>
      </c>
      <c r="B36" s="14" t="s">
        <v>6</v>
      </c>
      <c r="C36" s="15" t="s">
        <v>108</v>
      </c>
      <c r="D36" s="9"/>
      <c r="E36" s="59"/>
      <c r="F36" s="35">
        <f>F37</f>
        <v>100000</v>
      </c>
      <c r="G36" s="21"/>
      <c r="H36" s="21"/>
    </row>
    <row r="37" spans="1:8" ht="15">
      <c r="A37" s="33" t="s">
        <v>106</v>
      </c>
      <c r="B37" s="58" t="s">
        <v>6</v>
      </c>
      <c r="C37" s="56" t="s">
        <v>108</v>
      </c>
      <c r="D37" s="56" t="s">
        <v>143</v>
      </c>
      <c r="E37" s="56"/>
      <c r="F37" s="29">
        <f aca="true" t="shared" si="2" ref="F37:F39">F38</f>
        <v>100000</v>
      </c>
      <c r="G37" s="21"/>
      <c r="H37" s="21"/>
    </row>
    <row r="38" spans="1:8" ht="15">
      <c r="A38" s="61" t="s">
        <v>107</v>
      </c>
      <c r="B38" s="58" t="s">
        <v>6</v>
      </c>
      <c r="C38" s="56" t="s">
        <v>108</v>
      </c>
      <c r="D38" s="56" t="s">
        <v>144</v>
      </c>
      <c r="E38" s="56"/>
      <c r="F38" s="29">
        <f t="shared" si="2"/>
        <v>100000</v>
      </c>
      <c r="G38" s="21"/>
      <c r="H38" s="21"/>
    </row>
    <row r="39" spans="1:6" ht="24">
      <c r="A39" s="47" t="s">
        <v>65</v>
      </c>
      <c r="B39" s="4" t="s">
        <v>6</v>
      </c>
      <c r="C39" s="4" t="s">
        <v>108</v>
      </c>
      <c r="D39" s="4" t="s">
        <v>144</v>
      </c>
      <c r="E39" s="4" t="s">
        <v>57</v>
      </c>
      <c r="F39" s="31">
        <f t="shared" si="2"/>
        <v>100000</v>
      </c>
    </row>
    <row r="40" spans="1:6" ht="24">
      <c r="A40" s="47" t="s">
        <v>66</v>
      </c>
      <c r="B40" s="4" t="s">
        <v>6</v>
      </c>
      <c r="C40" s="4" t="s">
        <v>108</v>
      </c>
      <c r="D40" s="4" t="s">
        <v>144</v>
      </c>
      <c r="E40" s="4" t="s">
        <v>58</v>
      </c>
      <c r="F40" s="32">
        <v>100000</v>
      </c>
    </row>
    <row r="41" spans="1:8" ht="15">
      <c r="A41" s="13" t="s">
        <v>12</v>
      </c>
      <c r="B41" s="14" t="s">
        <v>6</v>
      </c>
      <c r="C41" s="15" t="s">
        <v>13</v>
      </c>
      <c r="D41" s="9"/>
      <c r="E41" s="59"/>
      <c r="F41" s="35">
        <f aca="true" t="shared" si="3" ref="F41:F45">F42</f>
        <v>400000</v>
      </c>
      <c r="G41" s="21"/>
      <c r="H41" s="21"/>
    </row>
    <row r="42" spans="1:8" ht="36">
      <c r="A42" s="33" t="s">
        <v>90</v>
      </c>
      <c r="B42" s="58" t="s">
        <v>6</v>
      </c>
      <c r="C42" s="56" t="s">
        <v>13</v>
      </c>
      <c r="D42" s="56" t="s">
        <v>146</v>
      </c>
      <c r="E42" s="4"/>
      <c r="F42" s="29">
        <f>F43</f>
        <v>400000</v>
      </c>
      <c r="G42" s="21"/>
      <c r="H42" s="21"/>
    </row>
    <row r="43" spans="1:8" ht="24">
      <c r="A43" s="16" t="s">
        <v>145</v>
      </c>
      <c r="B43" s="58" t="s">
        <v>6</v>
      </c>
      <c r="C43" s="56" t="s">
        <v>13</v>
      </c>
      <c r="D43" s="56" t="s">
        <v>147</v>
      </c>
      <c r="E43" s="4"/>
      <c r="F43" s="29">
        <f>F44</f>
        <v>400000</v>
      </c>
      <c r="G43" s="21"/>
      <c r="H43" s="21"/>
    </row>
    <row r="44" spans="1:8" ht="15">
      <c r="A44" s="16" t="s">
        <v>63</v>
      </c>
      <c r="B44" s="58" t="s">
        <v>6</v>
      </c>
      <c r="C44" s="56" t="s">
        <v>13</v>
      </c>
      <c r="D44" s="56" t="s">
        <v>285</v>
      </c>
      <c r="E44" s="56"/>
      <c r="F44" s="29">
        <f t="shared" si="3"/>
        <v>400000</v>
      </c>
      <c r="G44" s="21"/>
      <c r="H44" s="21"/>
    </row>
    <row r="45" spans="1:8" ht="15">
      <c r="A45" s="7" t="s">
        <v>47</v>
      </c>
      <c r="B45" s="30" t="s">
        <v>6</v>
      </c>
      <c r="C45" s="4" t="s">
        <v>13</v>
      </c>
      <c r="D45" s="4" t="s">
        <v>285</v>
      </c>
      <c r="E45" s="4">
        <v>800</v>
      </c>
      <c r="F45" s="31">
        <f t="shared" si="3"/>
        <v>400000</v>
      </c>
      <c r="G45" s="21"/>
      <c r="H45" s="21"/>
    </row>
    <row r="46" spans="1:8" ht="15">
      <c r="A46" s="7" t="s">
        <v>64</v>
      </c>
      <c r="B46" s="30" t="s">
        <v>6</v>
      </c>
      <c r="C46" s="4" t="s">
        <v>13</v>
      </c>
      <c r="D46" s="4" t="s">
        <v>285</v>
      </c>
      <c r="E46" s="4">
        <v>870</v>
      </c>
      <c r="F46" s="32">
        <v>400000</v>
      </c>
      <c r="G46" s="21"/>
      <c r="H46" s="21"/>
    </row>
    <row r="47" spans="1:8" ht="15">
      <c r="A47" s="13" t="s">
        <v>14</v>
      </c>
      <c r="B47" s="14" t="s">
        <v>6</v>
      </c>
      <c r="C47" s="15" t="s">
        <v>15</v>
      </c>
      <c r="D47" s="17"/>
      <c r="E47" s="17"/>
      <c r="F47" s="35">
        <f>+F56+F61+F48+F66+F71+F76</f>
        <v>7449515.04</v>
      </c>
      <c r="G47" s="21"/>
      <c r="H47" s="21"/>
    </row>
    <row r="48" spans="1:8" ht="36">
      <c r="A48" s="33" t="s">
        <v>69</v>
      </c>
      <c r="B48" s="58" t="s">
        <v>6</v>
      </c>
      <c r="C48" s="56" t="s">
        <v>15</v>
      </c>
      <c r="D48" s="56" t="s">
        <v>149</v>
      </c>
      <c r="E48" s="4"/>
      <c r="F48" s="29">
        <f>F49</f>
        <v>4185660</v>
      </c>
      <c r="G48" s="21"/>
      <c r="H48" s="21"/>
    </row>
    <row r="49" spans="1:8" ht="36">
      <c r="A49" s="64" t="s">
        <v>148</v>
      </c>
      <c r="B49" s="58" t="s">
        <v>6</v>
      </c>
      <c r="C49" s="56" t="s">
        <v>15</v>
      </c>
      <c r="D49" s="56" t="s">
        <v>150</v>
      </c>
      <c r="E49" s="4"/>
      <c r="F49" s="29">
        <f>F50+F53</f>
        <v>4185660</v>
      </c>
      <c r="G49" s="21"/>
      <c r="H49" s="21"/>
    </row>
    <row r="50" spans="1:8" ht="36">
      <c r="A50" s="64" t="s">
        <v>87</v>
      </c>
      <c r="B50" s="56" t="s">
        <v>6</v>
      </c>
      <c r="C50" s="56" t="s">
        <v>15</v>
      </c>
      <c r="D50" s="56" t="s">
        <v>151</v>
      </c>
      <c r="E50" s="56"/>
      <c r="F50" s="29">
        <f>F51</f>
        <v>3834800</v>
      </c>
      <c r="G50" s="21"/>
      <c r="H50" s="21"/>
    </row>
    <row r="51" spans="1:8" ht="48">
      <c r="A51" s="48" t="s">
        <v>86</v>
      </c>
      <c r="B51" s="4" t="s">
        <v>6</v>
      </c>
      <c r="C51" s="4" t="s">
        <v>15</v>
      </c>
      <c r="D51" s="4" t="s">
        <v>151</v>
      </c>
      <c r="E51" s="4" t="s">
        <v>54</v>
      </c>
      <c r="F51" s="31">
        <f>F52</f>
        <v>3834800</v>
      </c>
      <c r="G51" s="21"/>
      <c r="H51" s="21"/>
    </row>
    <row r="52" spans="1:8" ht="24">
      <c r="A52" s="48" t="s">
        <v>55</v>
      </c>
      <c r="B52" s="4" t="s">
        <v>6</v>
      </c>
      <c r="C52" s="4" t="s">
        <v>15</v>
      </c>
      <c r="D52" s="4" t="s">
        <v>151</v>
      </c>
      <c r="E52" s="4" t="s">
        <v>56</v>
      </c>
      <c r="F52" s="32">
        <f>2945361+889439</f>
        <v>3834800</v>
      </c>
      <c r="G52" s="21"/>
      <c r="H52" s="21"/>
    </row>
    <row r="53" spans="1:8" ht="36">
      <c r="A53" s="65" t="s">
        <v>153</v>
      </c>
      <c r="B53" s="56" t="s">
        <v>154</v>
      </c>
      <c r="C53" s="56" t="s">
        <v>15</v>
      </c>
      <c r="D53" s="56" t="s">
        <v>152</v>
      </c>
      <c r="E53" s="56" t="s">
        <v>57</v>
      </c>
      <c r="F53" s="29">
        <f>F54</f>
        <v>350860</v>
      </c>
      <c r="G53" s="21"/>
      <c r="H53" s="21"/>
    </row>
    <row r="54" spans="1:8" ht="24">
      <c r="A54" s="47" t="s">
        <v>65</v>
      </c>
      <c r="B54" s="4" t="s">
        <v>6</v>
      </c>
      <c r="C54" s="4" t="s">
        <v>15</v>
      </c>
      <c r="D54" s="4" t="s">
        <v>152</v>
      </c>
      <c r="E54" s="4" t="s">
        <v>57</v>
      </c>
      <c r="F54" s="31">
        <f>F55</f>
        <v>350860</v>
      </c>
      <c r="G54" s="21"/>
      <c r="H54" s="21"/>
    </row>
    <row r="55" spans="1:8" ht="24">
      <c r="A55" s="47" t="s">
        <v>66</v>
      </c>
      <c r="B55" s="4" t="s">
        <v>6</v>
      </c>
      <c r="C55" s="4" t="s">
        <v>15</v>
      </c>
      <c r="D55" s="4" t="s">
        <v>152</v>
      </c>
      <c r="E55" s="4" t="s">
        <v>58</v>
      </c>
      <c r="F55" s="32">
        <v>350860</v>
      </c>
      <c r="G55" s="21"/>
      <c r="H55" s="21"/>
    </row>
    <row r="56" spans="1:8" ht="36">
      <c r="A56" s="33" t="s">
        <v>68</v>
      </c>
      <c r="B56" s="58" t="s">
        <v>6</v>
      </c>
      <c r="C56" s="56" t="s">
        <v>15</v>
      </c>
      <c r="D56" s="56" t="s">
        <v>157</v>
      </c>
      <c r="E56" s="4"/>
      <c r="F56" s="29">
        <f>F57</f>
        <v>1064000</v>
      </c>
      <c r="G56" s="21"/>
      <c r="H56" s="21"/>
    </row>
    <row r="57" spans="1:8" ht="24">
      <c r="A57" s="16" t="s">
        <v>155</v>
      </c>
      <c r="B57" s="58" t="s">
        <v>6</v>
      </c>
      <c r="C57" s="56" t="s">
        <v>15</v>
      </c>
      <c r="D57" s="56" t="s">
        <v>291</v>
      </c>
      <c r="E57" s="4"/>
      <c r="F57" s="29">
        <f>F58</f>
        <v>1064000</v>
      </c>
      <c r="G57" s="21"/>
      <c r="H57" s="21"/>
    </row>
    <row r="58" spans="1:8" ht="15">
      <c r="A58" s="16" t="s">
        <v>292</v>
      </c>
      <c r="B58" s="58" t="s">
        <v>6</v>
      </c>
      <c r="C58" s="56" t="s">
        <v>15</v>
      </c>
      <c r="D58" s="56" t="s">
        <v>156</v>
      </c>
      <c r="E58" s="56"/>
      <c r="F58" s="29">
        <f aca="true" t="shared" si="4" ref="F58:F59">F59</f>
        <v>1064000</v>
      </c>
      <c r="G58" s="21"/>
      <c r="H58" s="21"/>
    </row>
    <row r="59" spans="1:8" ht="24">
      <c r="A59" s="47" t="s">
        <v>65</v>
      </c>
      <c r="B59" s="30" t="s">
        <v>6</v>
      </c>
      <c r="C59" s="4" t="s">
        <v>15</v>
      </c>
      <c r="D59" s="4" t="s">
        <v>156</v>
      </c>
      <c r="E59" s="4" t="s">
        <v>57</v>
      </c>
      <c r="F59" s="31">
        <f t="shared" si="4"/>
        <v>1064000</v>
      </c>
      <c r="G59" s="21"/>
      <c r="H59" s="21"/>
    </row>
    <row r="60" spans="1:8" ht="24">
      <c r="A60" s="47" t="s">
        <v>66</v>
      </c>
      <c r="B60" s="30" t="s">
        <v>6</v>
      </c>
      <c r="C60" s="4" t="s">
        <v>15</v>
      </c>
      <c r="D60" s="4" t="s">
        <v>156</v>
      </c>
      <c r="E60" s="4" t="s">
        <v>58</v>
      </c>
      <c r="F60" s="32">
        <v>1064000</v>
      </c>
      <c r="G60" s="21"/>
      <c r="H60" s="21"/>
    </row>
    <row r="61" spans="1:8" ht="36">
      <c r="A61" s="33" t="s">
        <v>197</v>
      </c>
      <c r="B61" s="58" t="s">
        <v>6</v>
      </c>
      <c r="C61" s="56" t="s">
        <v>15</v>
      </c>
      <c r="D61" s="56" t="s">
        <v>198</v>
      </c>
      <c r="E61" s="56"/>
      <c r="F61" s="29">
        <f>F62</f>
        <v>100000</v>
      </c>
      <c r="G61" s="21"/>
      <c r="H61" s="21"/>
    </row>
    <row r="62" spans="1:8" ht="24">
      <c r="A62" s="55" t="s">
        <v>200</v>
      </c>
      <c r="B62" s="58" t="s">
        <v>6</v>
      </c>
      <c r="C62" s="56" t="s">
        <v>15</v>
      </c>
      <c r="D62" s="56" t="s">
        <v>199</v>
      </c>
      <c r="E62" s="56"/>
      <c r="F62" s="29">
        <f>F63</f>
        <v>100000</v>
      </c>
      <c r="G62" s="21"/>
      <c r="H62" s="21"/>
    </row>
    <row r="63" spans="1:8" ht="15">
      <c r="A63" s="55" t="s">
        <v>201</v>
      </c>
      <c r="B63" s="58" t="s">
        <v>6</v>
      </c>
      <c r="C63" s="56" t="s">
        <v>15</v>
      </c>
      <c r="D63" s="56" t="s">
        <v>202</v>
      </c>
      <c r="E63" s="56"/>
      <c r="F63" s="29">
        <f>F64</f>
        <v>100000</v>
      </c>
      <c r="G63" s="21"/>
      <c r="H63" s="21"/>
    </row>
    <row r="64" spans="1:8" ht="24">
      <c r="A64" s="47" t="s">
        <v>65</v>
      </c>
      <c r="B64" s="30" t="s">
        <v>6</v>
      </c>
      <c r="C64" s="4" t="s">
        <v>15</v>
      </c>
      <c r="D64" s="4" t="s">
        <v>202</v>
      </c>
      <c r="E64" s="4" t="s">
        <v>57</v>
      </c>
      <c r="F64" s="31">
        <f>F65</f>
        <v>100000</v>
      </c>
      <c r="G64" s="21"/>
      <c r="H64" s="21"/>
    </row>
    <row r="65" spans="1:8" ht="24">
      <c r="A65" s="47" t="s">
        <v>66</v>
      </c>
      <c r="B65" s="30" t="s">
        <v>6</v>
      </c>
      <c r="C65" s="4" t="s">
        <v>15</v>
      </c>
      <c r="D65" s="4" t="s">
        <v>202</v>
      </c>
      <c r="E65" s="4" t="s">
        <v>58</v>
      </c>
      <c r="F65" s="32">
        <v>100000</v>
      </c>
      <c r="G65" s="21"/>
      <c r="H65" s="21"/>
    </row>
    <row r="66" spans="1:8" ht="36">
      <c r="A66" s="33" t="s">
        <v>75</v>
      </c>
      <c r="B66" s="56" t="s">
        <v>6</v>
      </c>
      <c r="C66" s="56" t="s">
        <v>15</v>
      </c>
      <c r="D66" s="56" t="s">
        <v>159</v>
      </c>
      <c r="E66" s="4"/>
      <c r="F66" s="29">
        <f>F67</f>
        <v>1588855.04</v>
      </c>
      <c r="G66" s="21"/>
      <c r="H66" s="21"/>
    </row>
    <row r="67" spans="1:8" ht="36">
      <c r="A67" s="54" t="s">
        <v>256</v>
      </c>
      <c r="B67" s="56" t="s">
        <v>6</v>
      </c>
      <c r="C67" s="56" t="s">
        <v>15</v>
      </c>
      <c r="D67" s="56" t="s">
        <v>158</v>
      </c>
      <c r="E67" s="4"/>
      <c r="F67" s="29">
        <f>+F68</f>
        <v>1588855.04</v>
      </c>
      <c r="G67" s="21"/>
      <c r="H67" s="21"/>
    </row>
    <row r="68" spans="1:8" ht="24">
      <c r="A68" s="54" t="s">
        <v>279</v>
      </c>
      <c r="B68" s="56" t="s">
        <v>6</v>
      </c>
      <c r="C68" s="56" t="s">
        <v>15</v>
      </c>
      <c r="D68" s="56" t="s">
        <v>160</v>
      </c>
      <c r="E68" s="56"/>
      <c r="F68" s="29">
        <f aca="true" t="shared" si="5" ref="F68:F69">F69</f>
        <v>1588855.04</v>
      </c>
      <c r="G68" s="21"/>
      <c r="H68" s="21"/>
    </row>
    <row r="69" spans="1:8" ht="24">
      <c r="A69" s="47" t="s">
        <v>65</v>
      </c>
      <c r="B69" s="4" t="s">
        <v>6</v>
      </c>
      <c r="C69" s="4" t="s">
        <v>15</v>
      </c>
      <c r="D69" s="4" t="s">
        <v>160</v>
      </c>
      <c r="E69" s="4" t="s">
        <v>57</v>
      </c>
      <c r="F69" s="31">
        <f t="shared" si="5"/>
        <v>1588855.04</v>
      </c>
      <c r="G69" s="21"/>
      <c r="H69" s="21"/>
    </row>
    <row r="70" spans="1:8" ht="24">
      <c r="A70" s="47" t="s">
        <v>66</v>
      </c>
      <c r="B70" s="4" t="s">
        <v>6</v>
      </c>
      <c r="C70" s="4" t="s">
        <v>15</v>
      </c>
      <c r="D70" s="4" t="s">
        <v>160</v>
      </c>
      <c r="E70" s="4" t="s">
        <v>58</v>
      </c>
      <c r="F70" s="32">
        <v>1588855.04</v>
      </c>
      <c r="G70" s="21"/>
      <c r="H70" s="21"/>
    </row>
    <row r="71" spans="1:8" ht="24">
      <c r="A71" s="33" t="s">
        <v>74</v>
      </c>
      <c r="B71" s="56" t="s">
        <v>6</v>
      </c>
      <c r="C71" s="56" t="s">
        <v>15</v>
      </c>
      <c r="D71" s="56" t="s">
        <v>162</v>
      </c>
      <c r="E71" s="5"/>
      <c r="F71" s="29">
        <f>F72</f>
        <v>200000</v>
      </c>
      <c r="G71" s="21"/>
      <c r="H71" s="21"/>
    </row>
    <row r="72" spans="1:8" ht="24">
      <c r="A72" s="54" t="s">
        <v>164</v>
      </c>
      <c r="B72" s="56" t="s">
        <v>6</v>
      </c>
      <c r="C72" s="56" t="s">
        <v>15</v>
      </c>
      <c r="D72" s="56" t="s">
        <v>161</v>
      </c>
      <c r="E72" s="5"/>
      <c r="F72" s="29">
        <f>F73</f>
        <v>200000</v>
      </c>
      <c r="G72" s="21"/>
      <c r="H72" s="21"/>
    </row>
    <row r="73" spans="1:8" ht="24">
      <c r="A73" s="54" t="s">
        <v>91</v>
      </c>
      <c r="B73" s="56" t="s">
        <v>6</v>
      </c>
      <c r="C73" s="57" t="s">
        <v>15</v>
      </c>
      <c r="D73" s="56" t="s">
        <v>163</v>
      </c>
      <c r="E73" s="57"/>
      <c r="F73" s="29">
        <f aca="true" t="shared" si="6" ref="F73:F74">F74</f>
        <v>200000</v>
      </c>
      <c r="G73" s="21"/>
      <c r="H73" s="21"/>
    </row>
    <row r="74" spans="1:8" ht="24">
      <c r="A74" s="47" t="s">
        <v>65</v>
      </c>
      <c r="B74" s="4" t="s">
        <v>6</v>
      </c>
      <c r="C74" s="5" t="s">
        <v>15</v>
      </c>
      <c r="D74" s="4" t="s">
        <v>163</v>
      </c>
      <c r="E74" s="5" t="s">
        <v>57</v>
      </c>
      <c r="F74" s="31">
        <f t="shared" si="6"/>
        <v>200000</v>
      </c>
      <c r="G74" s="21"/>
      <c r="H74" s="21"/>
    </row>
    <row r="75" spans="1:8" ht="24">
      <c r="A75" s="47" t="s">
        <v>66</v>
      </c>
      <c r="B75" s="4" t="s">
        <v>6</v>
      </c>
      <c r="C75" s="5" t="s">
        <v>15</v>
      </c>
      <c r="D75" s="4" t="s">
        <v>163</v>
      </c>
      <c r="E75" s="5" t="s">
        <v>58</v>
      </c>
      <c r="F75" s="32">
        <v>200000</v>
      </c>
      <c r="G75" s="21"/>
      <c r="H75" s="21"/>
    </row>
    <row r="76" spans="1:8" ht="15">
      <c r="A76" s="50" t="s">
        <v>14</v>
      </c>
      <c r="B76" s="56" t="s">
        <v>6</v>
      </c>
      <c r="C76" s="57" t="s">
        <v>15</v>
      </c>
      <c r="D76" s="56" t="s">
        <v>282</v>
      </c>
      <c r="E76" s="5"/>
      <c r="F76" s="29">
        <f>F77</f>
        <v>311000</v>
      </c>
      <c r="G76" s="21"/>
      <c r="H76" s="21"/>
    </row>
    <row r="77" spans="1:8" ht="15">
      <c r="A77" s="23" t="s">
        <v>124</v>
      </c>
      <c r="B77" s="56" t="s">
        <v>6</v>
      </c>
      <c r="C77" s="57" t="s">
        <v>15</v>
      </c>
      <c r="D77" s="58" t="s">
        <v>283</v>
      </c>
      <c r="E77" s="57"/>
      <c r="F77" s="29">
        <f>F78+F80+F82</f>
        <v>311000</v>
      </c>
      <c r="G77" s="21"/>
      <c r="H77" s="21"/>
    </row>
    <row r="78" spans="1:8" ht="24">
      <c r="A78" s="47" t="s">
        <v>65</v>
      </c>
      <c r="B78" s="4" t="s">
        <v>6</v>
      </c>
      <c r="C78" s="5" t="s">
        <v>15</v>
      </c>
      <c r="D78" s="30" t="s">
        <v>283</v>
      </c>
      <c r="E78" s="5" t="s">
        <v>57</v>
      </c>
      <c r="F78" s="31">
        <f>F79</f>
        <v>238000</v>
      </c>
      <c r="G78" s="21"/>
      <c r="H78" s="21"/>
    </row>
    <row r="79" spans="1:8" ht="24">
      <c r="A79" s="47" t="s">
        <v>66</v>
      </c>
      <c r="B79" s="4" t="s">
        <v>6</v>
      </c>
      <c r="C79" s="5" t="s">
        <v>15</v>
      </c>
      <c r="D79" s="30" t="s">
        <v>283</v>
      </c>
      <c r="E79" s="5" t="s">
        <v>58</v>
      </c>
      <c r="F79" s="32">
        <v>238000</v>
      </c>
      <c r="G79" s="21"/>
      <c r="H79" s="21"/>
    </row>
    <row r="80" spans="1:8" ht="15">
      <c r="A80" s="52" t="s">
        <v>103</v>
      </c>
      <c r="B80" s="4" t="s">
        <v>6</v>
      </c>
      <c r="C80" s="5" t="s">
        <v>15</v>
      </c>
      <c r="D80" s="30" t="s">
        <v>283</v>
      </c>
      <c r="E80" s="5" t="s">
        <v>102</v>
      </c>
      <c r="F80" s="31">
        <f>F81</f>
        <v>28000</v>
      </c>
      <c r="G80" s="21"/>
      <c r="H80" s="21"/>
    </row>
    <row r="81" spans="1:8" ht="15">
      <c r="A81" s="52" t="s">
        <v>104</v>
      </c>
      <c r="B81" s="4" t="s">
        <v>6</v>
      </c>
      <c r="C81" s="5" t="s">
        <v>15</v>
      </c>
      <c r="D81" s="30" t="s">
        <v>283</v>
      </c>
      <c r="E81" s="5" t="s">
        <v>101</v>
      </c>
      <c r="F81" s="32">
        <v>28000</v>
      </c>
      <c r="G81" s="21"/>
      <c r="H81" s="21"/>
    </row>
    <row r="82" spans="1:8" ht="15">
      <c r="A82" s="6" t="s">
        <v>47</v>
      </c>
      <c r="B82" s="4" t="s">
        <v>6</v>
      </c>
      <c r="C82" s="5" t="s">
        <v>15</v>
      </c>
      <c r="D82" s="30" t="s">
        <v>283</v>
      </c>
      <c r="E82" s="5" t="s">
        <v>59</v>
      </c>
      <c r="F82" s="31">
        <f>F83</f>
        <v>45000</v>
      </c>
      <c r="G82" s="21"/>
      <c r="H82" s="21"/>
    </row>
    <row r="83" spans="1:8" ht="15">
      <c r="A83" s="52" t="s">
        <v>67</v>
      </c>
      <c r="B83" s="4" t="s">
        <v>6</v>
      </c>
      <c r="C83" s="5" t="s">
        <v>15</v>
      </c>
      <c r="D83" s="30" t="s">
        <v>283</v>
      </c>
      <c r="E83" s="5" t="s">
        <v>60</v>
      </c>
      <c r="F83" s="32">
        <v>45000</v>
      </c>
      <c r="G83" s="21"/>
      <c r="H83" s="21"/>
    </row>
    <row r="84" spans="1:8" ht="15">
      <c r="A84" s="1" t="s">
        <v>16</v>
      </c>
      <c r="B84" s="2" t="s">
        <v>6</v>
      </c>
      <c r="C84" s="3" t="s">
        <v>17</v>
      </c>
      <c r="D84" s="38" t="s">
        <v>79</v>
      </c>
      <c r="E84" s="3" t="s">
        <v>79</v>
      </c>
      <c r="F84" s="28">
        <f aca="true" t="shared" si="7" ref="F84:F89">F85</f>
        <v>298320</v>
      </c>
      <c r="G84" s="21"/>
      <c r="H84" s="21"/>
    </row>
    <row r="85" spans="1:8" ht="15">
      <c r="A85" s="13" t="s">
        <v>18</v>
      </c>
      <c r="B85" s="14" t="s">
        <v>6</v>
      </c>
      <c r="C85" s="15" t="s">
        <v>19</v>
      </c>
      <c r="D85" s="39" t="s">
        <v>79</v>
      </c>
      <c r="E85" s="9" t="s">
        <v>79</v>
      </c>
      <c r="F85" s="34">
        <f t="shared" si="7"/>
        <v>298320</v>
      </c>
      <c r="G85" s="21"/>
      <c r="H85" s="21"/>
    </row>
    <row r="86" spans="1:8" ht="24">
      <c r="A86" s="33" t="s">
        <v>92</v>
      </c>
      <c r="B86" s="56" t="s">
        <v>6</v>
      </c>
      <c r="C86" s="56" t="s">
        <v>19</v>
      </c>
      <c r="D86" s="56" t="s">
        <v>165</v>
      </c>
      <c r="E86" s="5" t="s">
        <v>79</v>
      </c>
      <c r="F86" s="29">
        <f t="shared" si="7"/>
        <v>298320</v>
      </c>
      <c r="G86" s="21"/>
      <c r="H86" s="21"/>
    </row>
    <row r="87" spans="1:8" ht="15">
      <c r="A87" s="54" t="s">
        <v>78</v>
      </c>
      <c r="B87" s="56" t="s">
        <v>6</v>
      </c>
      <c r="C87" s="57" t="s">
        <v>19</v>
      </c>
      <c r="D87" s="58" t="s">
        <v>166</v>
      </c>
      <c r="E87" s="57" t="s">
        <v>79</v>
      </c>
      <c r="F87" s="29">
        <f t="shared" si="7"/>
        <v>298320</v>
      </c>
      <c r="G87" s="21"/>
      <c r="H87" s="21"/>
    </row>
    <row r="88" spans="1:8" ht="24">
      <c r="A88" s="54" t="s">
        <v>20</v>
      </c>
      <c r="B88" s="56" t="s">
        <v>6</v>
      </c>
      <c r="C88" s="57" t="s">
        <v>19</v>
      </c>
      <c r="D88" s="58" t="s">
        <v>167</v>
      </c>
      <c r="E88" s="57" t="s">
        <v>79</v>
      </c>
      <c r="F88" s="29">
        <f>F89+F91</f>
        <v>298320</v>
      </c>
      <c r="G88" s="21"/>
      <c r="H88" s="21"/>
    </row>
    <row r="89" spans="1:8" ht="48">
      <c r="A89" s="6" t="s">
        <v>86</v>
      </c>
      <c r="B89" s="4" t="s">
        <v>6</v>
      </c>
      <c r="C89" s="5" t="s">
        <v>19</v>
      </c>
      <c r="D89" s="30" t="s">
        <v>167</v>
      </c>
      <c r="E89" s="4" t="s">
        <v>54</v>
      </c>
      <c r="F89" s="31">
        <f t="shared" si="7"/>
        <v>251501</v>
      </c>
      <c r="G89" s="21"/>
      <c r="H89" s="21"/>
    </row>
    <row r="90" spans="1:8" ht="24">
      <c r="A90" s="6" t="s">
        <v>97</v>
      </c>
      <c r="B90" s="4" t="s">
        <v>6</v>
      </c>
      <c r="C90" s="5" t="s">
        <v>19</v>
      </c>
      <c r="D90" s="30" t="s">
        <v>167</v>
      </c>
      <c r="E90" s="4" t="s">
        <v>56</v>
      </c>
      <c r="F90" s="32">
        <f>193165+58336</f>
        <v>251501</v>
      </c>
      <c r="G90" s="21"/>
      <c r="H90" s="21"/>
    </row>
    <row r="91" spans="1:8" ht="24">
      <c r="A91" s="47" t="s">
        <v>65</v>
      </c>
      <c r="B91" s="4" t="s">
        <v>6</v>
      </c>
      <c r="C91" s="5" t="s">
        <v>19</v>
      </c>
      <c r="D91" s="30" t="s">
        <v>167</v>
      </c>
      <c r="E91" s="4" t="s">
        <v>57</v>
      </c>
      <c r="F91" s="31">
        <f>F92</f>
        <v>46819</v>
      </c>
      <c r="G91" s="21"/>
      <c r="H91" s="21"/>
    </row>
    <row r="92" spans="1:8" ht="24">
      <c r="A92" s="47" t="s">
        <v>66</v>
      </c>
      <c r="B92" s="4" t="s">
        <v>6</v>
      </c>
      <c r="C92" s="5" t="s">
        <v>19</v>
      </c>
      <c r="D92" s="30" t="s">
        <v>167</v>
      </c>
      <c r="E92" s="4" t="s">
        <v>58</v>
      </c>
      <c r="F92" s="32">
        <f>298320-251501</f>
        <v>46819</v>
      </c>
      <c r="G92" s="21"/>
      <c r="H92" s="21"/>
    </row>
    <row r="93" spans="1:8" ht="27.75" customHeight="1">
      <c r="A93" s="12" t="s">
        <v>21</v>
      </c>
      <c r="B93" s="2" t="s">
        <v>6</v>
      </c>
      <c r="C93" s="3" t="s">
        <v>22</v>
      </c>
      <c r="D93" s="3"/>
      <c r="E93" s="3"/>
      <c r="F93" s="28">
        <f>F94+F117</f>
        <v>3641789.15</v>
      </c>
      <c r="G93" s="21"/>
      <c r="H93" s="21"/>
    </row>
    <row r="94" spans="1:8" ht="36">
      <c r="A94" s="13" t="s">
        <v>23</v>
      </c>
      <c r="B94" s="14" t="s">
        <v>6</v>
      </c>
      <c r="C94" s="15" t="s">
        <v>24</v>
      </c>
      <c r="D94" s="9"/>
      <c r="E94" s="59"/>
      <c r="F94" s="35">
        <f>F95</f>
        <v>2641669.15</v>
      </c>
      <c r="G94" s="21"/>
      <c r="H94" s="21"/>
    </row>
    <row r="95" spans="1:8" ht="36">
      <c r="A95" s="33" t="s">
        <v>88</v>
      </c>
      <c r="B95" s="56" t="s">
        <v>6</v>
      </c>
      <c r="C95" s="57" t="s">
        <v>24</v>
      </c>
      <c r="D95" s="57" t="s">
        <v>146</v>
      </c>
      <c r="E95" s="20"/>
      <c r="F95" s="29">
        <f>F96</f>
        <v>2641669.15</v>
      </c>
      <c r="G95" s="21"/>
      <c r="H95" s="21"/>
    </row>
    <row r="96" spans="1:8" ht="24">
      <c r="A96" s="16" t="s">
        <v>145</v>
      </c>
      <c r="B96" s="56" t="s">
        <v>6</v>
      </c>
      <c r="C96" s="57" t="s">
        <v>24</v>
      </c>
      <c r="D96" s="57" t="s">
        <v>147</v>
      </c>
      <c r="E96" s="20"/>
      <c r="F96" s="29">
        <f>F97+F100+F103+F106+F111+F114</f>
        <v>2641669.15</v>
      </c>
      <c r="G96" s="21"/>
      <c r="H96" s="21"/>
    </row>
    <row r="97" spans="1:8" ht="15">
      <c r="A97" s="16" t="s">
        <v>119</v>
      </c>
      <c r="B97" s="56" t="s">
        <v>6</v>
      </c>
      <c r="C97" s="57" t="s">
        <v>24</v>
      </c>
      <c r="D97" s="57" t="s">
        <v>168</v>
      </c>
      <c r="E97" s="5"/>
      <c r="F97" s="29">
        <f>F98</f>
        <v>370000</v>
      </c>
      <c r="G97" s="21"/>
      <c r="H97" s="21"/>
    </row>
    <row r="98" spans="1:8" ht="24">
      <c r="A98" s="47" t="s">
        <v>65</v>
      </c>
      <c r="B98" s="4" t="s">
        <v>6</v>
      </c>
      <c r="C98" s="5" t="s">
        <v>24</v>
      </c>
      <c r="D98" s="5" t="s">
        <v>168</v>
      </c>
      <c r="E98" s="5" t="s">
        <v>57</v>
      </c>
      <c r="F98" s="31">
        <f>F99</f>
        <v>370000</v>
      </c>
      <c r="G98" s="21"/>
      <c r="H98" s="21"/>
    </row>
    <row r="99" spans="1:8" ht="24">
      <c r="A99" s="47" t="s">
        <v>66</v>
      </c>
      <c r="B99" s="4" t="s">
        <v>6</v>
      </c>
      <c r="C99" s="5" t="s">
        <v>24</v>
      </c>
      <c r="D99" s="5" t="s">
        <v>168</v>
      </c>
      <c r="E99" s="5" t="s">
        <v>58</v>
      </c>
      <c r="F99" s="32">
        <v>370000</v>
      </c>
      <c r="G99" s="21"/>
      <c r="H99" s="21"/>
    </row>
    <row r="100" spans="1:8" ht="24">
      <c r="A100" s="55" t="s">
        <v>311</v>
      </c>
      <c r="B100" s="57" t="s">
        <v>6</v>
      </c>
      <c r="C100" s="57" t="s">
        <v>24</v>
      </c>
      <c r="D100" s="57" t="s">
        <v>300</v>
      </c>
      <c r="E100" s="57"/>
      <c r="F100" s="29">
        <f>F101</f>
        <v>100000</v>
      </c>
      <c r="G100" s="21"/>
      <c r="H100" s="21"/>
    </row>
    <row r="101" spans="1:8" ht="24">
      <c r="A101" s="47" t="s">
        <v>65</v>
      </c>
      <c r="B101" s="5" t="s">
        <v>6</v>
      </c>
      <c r="C101" s="5" t="s">
        <v>24</v>
      </c>
      <c r="D101" s="5" t="s">
        <v>300</v>
      </c>
      <c r="E101" s="5" t="s">
        <v>57</v>
      </c>
      <c r="F101" s="31">
        <f>F102</f>
        <v>100000</v>
      </c>
      <c r="G101" s="21"/>
      <c r="H101" s="21"/>
    </row>
    <row r="102" spans="1:8" ht="24">
      <c r="A102" s="47" t="s">
        <v>66</v>
      </c>
      <c r="B102" s="5" t="s">
        <v>6</v>
      </c>
      <c r="C102" s="5" t="s">
        <v>24</v>
      </c>
      <c r="D102" s="5" t="s">
        <v>300</v>
      </c>
      <c r="E102" s="5" t="s">
        <v>58</v>
      </c>
      <c r="F102" s="32">
        <v>100000</v>
      </c>
      <c r="G102" s="21"/>
      <c r="H102" s="21"/>
    </row>
    <row r="103" spans="1:8" ht="15">
      <c r="A103" s="55" t="s">
        <v>170</v>
      </c>
      <c r="B103" s="56" t="s">
        <v>6</v>
      </c>
      <c r="C103" s="57" t="s">
        <v>24</v>
      </c>
      <c r="D103" s="57" t="s">
        <v>169</v>
      </c>
      <c r="E103" s="57"/>
      <c r="F103" s="29">
        <f>F104</f>
        <v>1484994.15</v>
      </c>
      <c r="G103" s="21"/>
      <c r="H103" s="21"/>
    </row>
    <row r="104" spans="1:8" ht="48">
      <c r="A104" s="6" t="s">
        <v>86</v>
      </c>
      <c r="B104" s="4" t="s">
        <v>6</v>
      </c>
      <c r="C104" s="5" t="s">
        <v>24</v>
      </c>
      <c r="D104" s="5" t="s">
        <v>169</v>
      </c>
      <c r="E104" s="20">
        <v>100</v>
      </c>
      <c r="F104" s="31">
        <f>F105</f>
        <v>1484994.15</v>
      </c>
      <c r="G104" s="21"/>
      <c r="H104" s="21"/>
    </row>
    <row r="105" spans="1:8" ht="24">
      <c r="A105" s="6" t="s">
        <v>97</v>
      </c>
      <c r="B105" s="4" t="s">
        <v>6</v>
      </c>
      <c r="C105" s="5" t="s">
        <v>24</v>
      </c>
      <c r="D105" s="5" t="s">
        <v>169</v>
      </c>
      <c r="E105" s="20">
        <v>120</v>
      </c>
      <c r="F105" s="32">
        <f>1140548.5+344445.65</f>
        <v>1484994.15</v>
      </c>
      <c r="G105" s="21"/>
      <c r="H105" s="21"/>
    </row>
    <row r="106" spans="1:8" ht="15">
      <c r="A106" s="55" t="s">
        <v>171</v>
      </c>
      <c r="B106" s="56" t="s">
        <v>6</v>
      </c>
      <c r="C106" s="57" t="s">
        <v>24</v>
      </c>
      <c r="D106" s="57" t="s">
        <v>254</v>
      </c>
      <c r="E106" s="57"/>
      <c r="F106" s="29">
        <f>F107+F109</f>
        <v>123700</v>
      </c>
      <c r="G106" s="21"/>
      <c r="H106" s="21"/>
    </row>
    <row r="107" spans="1:8" ht="48">
      <c r="A107" s="6" t="s">
        <v>86</v>
      </c>
      <c r="B107" s="4" t="s">
        <v>6</v>
      </c>
      <c r="C107" s="5" t="s">
        <v>24</v>
      </c>
      <c r="D107" s="5" t="s">
        <v>254</v>
      </c>
      <c r="E107" s="20">
        <v>100</v>
      </c>
      <c r="F107" s="31">
        <f>F108</f>
        <v>92700</v>
      </c>
      <c r="G107" s="21"/>
      <c r="H107" s="21"/>
    </row>
    <row r="108" spans="1:8" ht="24">
      <c r="A108" s="6" t="s">
        <v>97</v>
      </c>
      <c r="B108" s="4" t="s">
        <v>6</v>
      </c>
      <c r="C108" s="5" t="s">
        <v>24</v>
      </c>
      <c r="D108" s="5" t="s">
        <v>254</v>
      </c>
      <c r="E108" s="20">
        <v>120</v>
      </c>
      <c r="F108" s="32">
        <v>92700</v>
      </c>
      <c r="G108" s="21"/>
      <c r="H108" s="21"/>
    </row>
    <row r="109" spans="1:8" ht="24">
      <c r="A109" s="47" t="s">
        <v>65</v>
      </c>
      <c r="B109" s="4" t="s">
        <v>6</v>
      </c>
      <c r="C109" s="5" t="s">
        <v>24</v>
      </c>
      <c r="D109" s="5" t="s">
        <v>254</v>
      </c>
      <c r="E109" s="5" t="s">
        <v>57</v>
      </c>
      <c r="F109" s="31">
        <f>F110</f>
        <v>31000</v>
      </c>
      <c r="G109" s="21"/>
      <c r="H109" s="21"/>
    </row>
    <row r="110" spans="1:8" ht="24">
      <c r="A110" s="47" t="s">
        <v>66</v>
      </c>
      <c r="B110" s="4" t="s">
        <v>6</v>
      </c>
      <c r="C110" s="5" t="s">
        <v>24</v>
      </c>
      <c r="D110" s="5" t="s">
        <v>254</v>
      </c>
      <c r="E110" s="5" t="s">
        <v>58</v>
      </c>
      <c r="F110" s="32">
        <f>26000+5000</f>
        <v>31000</v>
      </c>
      <c r="G110" s="21"/>
      <c r="H110" s="21"/>
    </row>
    <row r="111" spans="1:8" ht="24">
      <c r="A111" s="55" t="s">
        <v>174</v>
      </c>
      <c r="B111" s="56" t="s">
        <v>6</v>
      </c>
      <c r="C111" s="57" t="s">
        <v>24</v>
      </c>
      <c r="D111" s="57" t="s">
        <v>175</v>
      </c>
      <c r="E111" s="57"/>
      <c r="F111" s="29">
        <f>F112</f>
        <v>208000</v>
      </c>
      <c r="G111" s="21"/>
      <c r="H111" s="21"/>
    </row>
    <row r="112" spans="1:8" ht="24">
      <c r="A112" s="47" t="s">
        <v>65</v>
      </c>
      <c r="B112" s="4" t="s">
        <v>6</v>
      </c>
      <c r="C112" s="5" t="s">
        <v>24</v>
      </c>
      <c r="D112" s="5" t="s">
        <v>175</v>
      </c>
      <c r="E112" s="5" t="s">
        <v>57</v>
      </c>
      <c r="F112" s="31">
        <f>F113</f>
        <v>208000</v>
      </c>
      <c r="G112" s="21"/>
      <c r="H112" s="21"/>
    </row>
    <row r="113" spans="1:8" ht="24">
      <c r="A113" s="47" t="s">
        <v>66</v>
      </c>
      <c r="B113" s="4" t="s">
        <v>6</v>
      </c>
      <c r="C113" s="5" t="s">
        <v>24</v>
      </c>
      <c r="D113" s="5" t="s">
        <v>175</v>
      </c>
      <c r="E113" s="5" t="s">
        <v>58</v>
      </c>
      <c r="F113" s="32">
        <f>180000+25000+2000+1000</f>
        <v>208000</v>
      </c>
      <c r="G113" s="21"/>
      <c r="H113" s="21"/>
    </row>
    <row r="114" spans="1:8" ht="24">
      <c r="A114" s="55" t="s">
        <v>172</v>
      </c>
      <c r="B114" s="56" t="s">
        <v>6</v>
      </c>
      <c r="C114" s="57" t="s">
        <v>24</v>
      </c>
      <c r="D114" s="57" t="s">
        <v>173</v>
      </c>
      <c r="E114" s="57"/>
      <c r="F114" s="29">
        <f>F115</f>
        <v>354975</v>
      </c>
      <c r="G114" s="21"/>
      <c r="H114" s="21"/>
    </row>
    <row r="115" spans="1:8" ht="48">
      <c r="A115" s="6" t="s">
        <v>86</v>
      </c>
      <c r="B115" s="4" t="s">
        <v>6</v>
      </c>
      <c r="C115" s="5" t="s">
        <v>24</v>
      </c>
      <c r="D115" s="5" t="s">
        <v>173</v>
      </c>
      <c r="E115" s="20">
        <v>100</v>
      </c>
      <c r="F115" s="31">
        <f>F116</f>
        <v>354975</v>
      </c>
      <c r="G115" s="21"/>
      <c r="H115" s="21"/>
    </row>
    <row r="116" spans="1:8" ht="24">
      <c r="A116" s="6" t="s">
        <v>97</v>
      </c>
      <c r="B116" s="4" t="s">
        <v>6</v>
      </c>
      <c r="C116" s="5" t="s">
        <v>24</v>
      </c>
      <c r="D116" s="5" t="s">
        <v>173</v>
      </c>
      <c r="E116" s="20">
        <v>120</v>
      </c>
      <c r="F116" s="32">
        <v>354975</v>
      </c>
      <c r="G116" s="21"/>
      <c r="H116" s="21"/>
    </row>
    <row r="117" spans="1:8" ht="15">
      <c r="A117" s="13" t="s">
        <v>80</v>
      </c>
      <c r="B117" s="14" t="s">
        <v>6</v>
      </c>
      <c r="C117" s="15" t="s">
        <v>50</v>
      </c>
      <c r="D117" s="9"/>
      <c r="E117" s="59"/>
      <c r="F117" s="35">
        <f>F118</f>
        <v>1000120</v>
      </c>
      <c r="G117" s="21"/>
      <c r="H117" s="21"/>
    </row>
    <row r="118" spans="1:8" ht="36">
      <c r="A118" s="33" t="s">
        <v>88</v>
      </c>
      <c r="B118" s="56" t="s">
        <v>6</v>
      </c>
      <c r="C118" s="57" t="s">
        <v>50</v>
      </c>
      <c r="D118" s="57" t="s">
        <v>146</v>
      </c>
      <c r="E118" s="20"/>
      <c r="F118" s="29">
        <f>F119</f>
        <v>1000120</v>
      </c>
      <c r="G118" s="21"/>
      <c r="H118" s="21"/>
    </row>
    <row r="119" spans="1:8" ht="24">
      <c r="A119" s="16" t="s">
        <v>145</v>
      </c>
      <c r="B119" s="56" t="s">
        <v>6</v>
      </c>
      <c r="C119" s="57" t="s">
        <v>50</v>
      </c>
      <c r="D119" s="57" t="s">
        <v>147</v>
      </c>
      <c r="E119" s="20"/>
      <c r="F119" s="29">
        <f>F120</f>
        <v>1000120</v>
      </c>
      <c r="G119" s="21"/>
      <c r="H119" s="21"/>
    </row>
    <row r="120" spans="1:8" ht="24">
      <c r="A120" s="16" t="s">
        <v>93</v>
      </c>
      <c r="B120" s="56" t="s">
        <v>6</v>
      </c>
      <c r="C120" s="57" t="s">
        <v>50</v>
      </c>
      <c r="D120" s="57" t="s">
        <v>177</v>
      </c>
      <c r="E120" s="20"/>
      <c r="F120" s="29">
        <f>F121+F123</f>
        <v>1000120</v>
      </c>
      <c r="G120" s="21"/>
      <c r="H120" s="21"/>
    </row>
    <row r="121" spans="1:8" ht="48">
      <c r="A121" s="6" t="s">
        <v>86</v>
      </c>
      <c r="B121" s="4" t="s">
        <v>6</v>
      </c>
      <c r="C121" s="5" t="s">
        <v>50</v>
      </c>
      <c r="D121" s="5" t="s">
        <v>177</v>
      </c>
      <c r="E121" s="20">
        <v>100</v>
      </c>
      <c r="F121" s="31">
        <f>F122</f>
        <v>476540</v>
      </c>
      <c r="G121" s="21"/>
      <c r="H121" s="21"/>
    </row>
    <row r="122" spans="1:8" ht="24">
      <c r="A122" s="6" t="s">
        <v>97</v>
      </c>
      <c r="B122" s="4" t="s">
        <v>6</v>
      </c>
      <c r="C122" s="5" t="s">
        <v>50</v>
      </c>
      <c r="D122" s="5" t="s">
        <v>177</v>
      </c>
      <c r="E122" s="20">
        <v>120</v>
      </c>
      <c r="F122" s="32">
        <v>476540</v>
      </c>
      <c r="G122" s="21"/>
      <c r="H122" s="21"/>
    </row>
    <row r="123" spans="1:8" ht="24">
      <c r="A123" s="47" t="s">
        <v>65</v>
      </c>
      <c r="B123" s="4" t="s">
        <v>6</v>
      </c>
      <c r="C123" s="5" t="s">
        <v>50</v>
      </c>
      <c r="D123" s="5" t="s">
        <v>177</v>
      </c>
      <c r="E123" s="5" t="s">
        <v>57</v>
      </c>
      <c r="F123" s="31">
        <f>F124</f>
        <v>523580</v>
      </c>
      <c r="G123" s="21"/>
      <c r="H123" s="21"/>
    </row>
    <row r="124" spans="1:8" ht="24">
      <c r="A124" s="47" t="s">
        <v>66</v>
      </c>
      <c r="B124" s="4" t="s">
        <v>6</v>
      </c>
      <c r="C124" s="5" t="s">
        <v>50</v>
      </c>
      <c r="D124" s="5" t="s">
        <v>177</v>
      </c>
      <c r="E124" s="5" t="s">
        <v>58</v>
      </c>
      <c r="F124" s="32">
        <f>49580+14000+90000+370000</f>
        <v>523580</v>
      </c>
      <c r="G124" s="21"/>
      <c r="H124" s="21"/>
    </row>
    <row r="125" spans="1:8" ht="15">
      <c r="A125" s="18" t="s">
        <v>113</v>
      </c>
      <c r="B125" s="2" t="s">
        <v>6</v>
      </c>
      <c r="C125" s="3" t="s">
        <v>110</v>
      </c>
      <c r="D125" s="10"/>
      <c r="E125" s="60"/>
      <c r="F125" s="28">
        <f>F126+F141</f>
        <v>10368028</v>
      </c>
      <c r="G125" s="21"/>
      <c r="H125" s="21"/>
    </row>
    <row r="126" spans="1:8" ht="15">
      <c r="A126" s="19" t="s">
        <v>118</v>
      </c>
      <c r="B126" s="14" t="s">
        <v>6</v>
      </c>
      <c r="C126" s="15" t="s">
        <v>116</v>
      </c>
      <c r="D126" s="9"/>
      <c r="E126" s="59"/>
      <c r="F126" s="35">
        <f>F127</f>
        <v>10218028</v>
      </c>
      <c r="G126" s="21"/>
      <c r="H126" s="21"/>
    </row>
    <row r="127" spans="1:8" ht="36">
      <c r="A127" s="33" t="s">
        <v>117</v>
      </c>
      <c r="B127" s="56" t="s">
        <v>6</v>
      </c>
      <c r="C127" s="57" t="s">
        <v>116</v>
      </c>
      <c r="D127" s="57" t="s">
        <v>178</v>
      </c>
      <c r="E127" s="5"/>
      <c r="F127" s="29">
        <f>F128</f>
        <v>10218028</v>
      </c>
      <c r="G127" s="21"/>
      <c r="H127" s="21"/>
    </row>
    <row r="128" spans="1:8" ht="24">
      <c r="A128" s="16" t="s">
        <v>180</v>
      </c>
      <c r="B128" s="56" t="s">
        <v>6</v>
      </c>
      <c r="C128" s="57" t="s">
        <v>116</v>
      </c>
      <c r="D128" s="57" t="s">
        <v>179</v>
      </c>
      <c r="E128" s="5"/>
      <c r="F128" s="29">
        <f>F129+F132+F135+F138</f>
        <v>10218028</v>
      </c>
      <c r="G128" s="21"/>
      <c r="H128" s="21"/>
    </row>
    <row r="129" spans="1:8" ht="15">
      <c r="A129" s="16" t="s">
        <v>120</v>
      </c>
      <c r="B129" s="56" t="s">
        <v>6</v>
      </c>
      <c r="C129" s="57" t="s">
        <v>116</v>
      </c>
      <c r="D129" s="57" t="s">
        <v>181</v>
      </c>
      <c r="E129" s="5"/>
      <c r="F129" s="29">
        <f>F130</f>
        <v>5529702</v>
      </c>
      <c r="G129" s="21"/>
      <c r="H129" s="21"/>
    </row>
    <row r="130" spans="1:8" ht="24">
      <c r="A130" s="47" t="s">
        <v>65</v>
      </c>
      <c r="B130" s="4" t="s">
        <v>6</v>
      </c>
      <c r="C130" s="5" t="s">
        <v>116</v>
      </c>
      <c r="D130" s="5" t="s">
        <v>181</v>
      </c>
      <c r="E130" s="5" t="s">
        <v>57</v>
      </c>
      <c r="F130" s="31">
        <f>F131</f>
        <v>5529702</v>
      </c>
      <c r="G130" s="21"/>
      <c r="H130" s="21"/>
    </row>
    <row r="131" spans="1:8" ht="24">
      <c r="A131" s="47" t="s">
        <v>66</v>
      </c>
      <c r="B131" s="4" t="s">
        <v>6</v>
      </c>
      <c r="C131" s="5" t="s">
        <v>116</v>
      </c>
      <c r="D131" s="5" t="s">
        <v>181</v>
      </c>
      <c r="E131" s="5" t="s">
        <v>58</v>
      </c>
      <c r="F131" s="32">
        <v>5529702</v>
      </c>
      <c r="G131" s="21"/>
      <c r="H131" s="21"/>
    </row>
    <row r="132" spans="1:8" ht="15">
      <c r="A132" s="16" t="s">
        <v>182</v>
      </c>
      <c r="B132" s="56" t="s">
        <v>6</v>
      </c>
      <c r="C132" s="57" t="s">
        <v>116</v>
      </c>
      <c r="D132" s="57" t="s">
        <v>183</v>
      </c>
      <c r="E132" s="5"/>
      <c r="F132" s="29">
        <f>F133</f>
        <v>2400000</v>
      </c>
      <c r="G132" s="21"/>
      <c r="H132" s="21"/>
    </row>
    <row r="133" spans="1:8" ht="24">
      <c r="A133" s="47" t="s">
        <v>65</v>
      </c>
      <c r="B133" s="4" t="s">
        <v>6</v>
      </c>
      <c r="C133" s="5" t="s">
        <v>116</v>
      </c>
      <c r="D133" s="5" t="s">
        <v>183</v>
      </c>
      <c r="E133" s="5" t="s">
        <v>57</v>
      </c>
      <c r="F133" s="31">
        <f>F134</f>
        <v>2400000</v>
      </c>
      <c r="G133" s="21"/>
      <c r="H133" s="21"/>
    </row>
    <row r="134" spans="1:8" ht="24">
      <c r="A134" s="47" t="s">
        <v>66</v>
      </c>
      <c r="B134" s="4" t="s">
        <v>6</v>
      </c>
      <c r="C134" s="5" t="s">
        <v>116</v>
      </c>
      <c r="D134" s="5" t="s">
        <v>183</v>
      </c>
      <c r="E134" s="5" t="s">
        <v>58</v>
      </c>
      <c r="F134" s="32">
        <f>3000000-300000-300000</f>
        <v>2400000</v>
      </c>
      <c r="G134" s="21"/>
      <c r="H134" s="21"/>
    </row>
    <row r="135" spans="1:8" ht="15">
      <c r="A135" s="16" t="s">
        <v>121</v>
      </c>
      <c r="B135" s="56" t="s">
        <v>6</v>
      </c>
      <c r="C135" s="57" t="s">
        <v>116</v>
      </c>
      <c r="D135" s="57" t="s">
        <v>184</v>
      </c>
      <c r="E135" s="5"/>
      <c r="F135" s="29">
        <f>F136</f>
        <v>300000</v>
      </c>
      <c r="G135" s="21"/>
      <c r="H135" s="21"/>
    </row>
    <row r="136" spans="1:8" ht="24">
      <c r="A136" s="47" t="s">
        <v>65</v>
      </c>
      <c r="B136" s="4" t="s">
        <v>6</v>
      </c>
      <c r="C136" s="5" t="s">
        <v>116</v>
      </c>
      <c r="D136" s="5" t="s">
        <v>184</v>
      </c>
      <c r="E136" s="5" t="s">
        <v>57</v>
      </c>
      <c r="F136" s="31">
        <f>F137</f>
        <v>300000</v>
      </c>
      <c r="G136" s="21"/>
      <c r="H136" s="21"/>
    </row>
    <row r="137" spans="1:8" ht="24">
      <c r="A137" s="47" t="s">
        <v>66</v>
      </c>
      <c r="B137" s="4" t="s">
        <v>6</v>
      </c>
      <c r="C137" s="5" t="s">
        <v>116</v>
      </c>
      <c r="D137" s="5" t="s">
        <v>184</v>
      </c>
      <c r="E137" s="5" t="s">
        <v>58</v>
      </c>
      <c r="F137" s="32">
        <v>300000</v>
      </c>
      <c r="G137" s="21"/>
      <c r="H137" s="21"/>
    </row>
    <row r="138" spans="1:8" ht="36">
      <c r="A138" s="16" t="s">
        <v>312</v>
      </c>
      <c r="B138" s="56" t="s">
        <v>6</v>
      </c>
      <c r="C138" s="57" t="s">
        <v>116</v>
      </c>
      <c r="D138" s="57" t="s">
        <v>301</v>
      </c>
      <c r="E138" s="57"/>
      <c r="F138" s="29">
        <f>F139</f>
        <v>1988326</v>
      </c>
      <c r="G138" s="21"/>
      <c r="H138" s="21"/>
    </row>
    <row r="139" spans="1:8" ht="24">
      <c r="A139" s="47" t="s">
        <v>65</v>
      </c>
      <c r="B139" s="4" t="s">
        <v>6</v>
      </c>
      <c r="C139" s="5" t="s">
        <v>116</v>
      </c>
      <c r="D139" s="5" t="s">
        <v>301</v>
      </c>
      <c r="E139" s="5" t="s">
        <v>57</v>
      </c>
      <c r="F139" s="31">
        <f>F140</f>
        <v>1988326</v>
      </c>
      <c r="G139" s="21"/>
      <c r="H139" s="21"/>
    </row>
    <row r="140" spans="1:8" ht="24">
      <c r="A140" s="47" t="s">
        <v>66</v>
      </c>
      <c r="B140" s="4" t="s">
        <v>6</v>
      </c>
      <c r="C140" s="5" t="s">
        <v>116</v>
      </c>
      <c r="D140" s="5" t="s">
        <v>301</v>
      </c>
      <c r="E140" s="5" t="s">
        <v>58</v>
      </c>
      <c r="F140" s="32">
        <v>1988326</v>
      </c>
      <c r="G140" s="21"/>
      <c r="H140" s="21"/>
    </row>
    <row r="141" spans="1:8" ht="15">
      <c r="A141" s="19" t="s">
        <v>112</v>
      </c>
      <c r="B141" s="14" t="s">
        <v>6</v>
      </c>
      <c r="C141" s="15" t="s">
        <v>111</v>
      </c>
      <c r="D141" s="9"/>
      <c r="E141" s="59"/>
      <c r="F141" s="35">
        <f aca="true" t="shared" si="8" ref="F141">F142</f>
        <v>150000</v>
      </c>
      <c r="G141" s="21"/>
      <c r="H141" s="21"/>
    </row>
    <row r="142" spans="1:8" ht="36">
      <c r="A142" s="33" t="s">
        <v>75</v>
      </c>
      <c r="B142" s="56" t="s">
        <v>6</v>
      </c>
      <c r="C142" s="57" t="s">
        <v>111</v>
      </c>
      <c r="D142" s="57" t="s">
        <v>159</v>
      </c>
      <c r="E142" s="20"/>
      <c r="F142" s="29">
        <f>F143</f>
        <v>150000</v>
      </c>
      <c r="G142" s="21"/>
      <c r="H142" s="21"/>
    </row>
    <row r="143" spans="1:8" ht="36">
      <c r="A143" s="54" t="s">
        <v>256</v>
      </c>
      <c r="B143" s="56" t="s">
        <v>6</v>
      </c>
      <c r="C143" s="57" t="s">
        <v>111</v>
      </c>
      <c r="D143" s="57" t="s">
        <v>158</v>
      </c>
      <c r="E143" s="20"/>
      <c r="F143" s="29">
        <f>F144+F147</f>
        <v>150000</v>
      </c>
      <c r="G143" s="21"/>
      <c r="H143" s="21"/>
    </row>
    <row r="144" spans="1:8" ht="24">
      <c r="A144" s="54" t="s">
        <v>313</v>
      </c>
      <c r="B144" s="56" t="s">
        <v>6</v>
      </c>
      <c r="C144" s="57" t="s">
        <v>111</v>
      </c>
      <c r="D144" s="57" t="s">
        <v>302</v>
      </c>
      <c r="E144" s="20"/>
      <c r="F144" s="29">
        <f>F145</f>
        <v>50000</v>
      </c>
      <c r="G144" s="21"/>
      <c r="H144" s="21"/>
    </row>
    <row r="145" spans="1:8" ht="24">
      <c r="A145" s="47" t="s">
        <v>65</v>
      </c>
      <c r="B145" s="4" t="s">
        <v>6</v>
      </c>
      <c r="C145" s="5" t="s">
        <v>111</v>
      </c>
      <c r="D145" s="5" t="s">
        <v>302</v>
      </c>
      <c r="E145" s="5" t="s">
        <v>57</v>
      </c>
      <c r="F145" s="31">
        <f>F146</f>
        <v>50000</v>
      </c>
      <c r="G145" s="21"/>
      <c r="H145" s="21"/>
    </row>
    <row r="146" spans="1:8" ht="24">
      <c r="A146" s="47" t="s">
        <v>66</v>
      </c>
      <c r="B146" s="4" t="s">
        <v>6</v>
      </c>
      <c r="C146" s="5" t="s">
        <v>111</v>
      </c>
      <c r="D146" s="5" t="s">
        <v>302</v>
      </c>
      <c r="E146" s="5" t="s">
        <v>58</v>
      </c>
      <c r="F146" s="32">
        <v>50000</v>
      </c>
      <c r="G146" s="21"/>
      <c r="H146" s="21"/>
    </row>
    <row r="147" spans="1:8" ht="24">
      <c r="A147" s="16" t="s">
        <v>114</v>
      </c>
      <c r="B147" s="56" t="s">
        <v>6</v>
      </c>
      <c r="C147" s="57" t="s">
        <v>111</v>
      </c>
      <c r="D147" s="57" t="s">
        <v>278</v>
      </c>
      <c r="E147" s="5"/>
      <c r="F147" s="29">
        <f aca="true" t="shared" si="9" ref="F147:F148">F148</f>
        <v>100000</v>
      </c>
      <c r="G147" s="21"/>
      <c r="H147" s="21"/>
    </row>
    <row r="148" spans="1:8" ht="24">
      <c r="A148" s="47" t="s">
        <v>65</v>
      </c>
      <c r="B148" s="4" t="s">
        <v>6</v>
      </c>
      <c r="C148" s="5" t="s">
        <v>111</v>
      </c>
      <c r="D148" s="5" t="s">
        <v>278</v>
      </c>
      <c r="E148" s="5" t="s">
        <v>57</v>
      </c>
      <c r="F148" s="31">
        <f t="shared" si="9"/>
        <v>100000</v>
      </c>
      <c r="G148" s="21"/>
      <c r="H148" s="21"/>
    </row>
    <row r="149" spans="1:8" ht="24">
      <c r="A149" s="47" t="s">
        <v>66</v>
      </c>
      <c r="B149" s="4" t="s">
        <v>6</v>
      </c>
      <c r="C149" s="5" t="s">
        <v>111</v>
      </c>
      <c r="D149" s="5" t="s">
        <v>278</v>
      </c>
      <c r="E149" s="5" t="s">
        <v>58</v>
      </c>
      <c r="F149" s="32">
        <v>100000</v>
      </c>
      <c r="G149" s="21"/>
      <c r="H149" s="21"/>
    </row>
    <row r="150" spans="1:8" ht="15">
      <c r="A150" s="18" t="s">
        <v>25</v>
      </c>
      <c r="B150" s="2" t="s">
        <v>6</v>
      </c>
      <c r="C150" s="3" t="s">
        <v>26</v>
      </c>
      <c r="D150" s="10"/>
      <c r="E150" s="60"/>
      <c r="F150" s="28">
        <f>F151+F194+F173</f>
        <v>26992700.26</v>
      </c>
      <c r="G150" s="21"/>
      <c r="H150" s="21"/>
    </row>
    <row r="151" spans="1:8" ht="15">
      <c r="A151" s="19" t="s">
        <v>27</v>
      </c>
      <c r="B151" s="14" t="s">
        <v>6</v>
      </c>
      <c r="C151" s="15" t="s">
        <v>28</v>
      </c>
      <c r="D151" s="9"/>
      <c r="E151" s="59"/>
      <c r="F151" s="35">
        <f>F152+F157+F165</f>
        <v>4839345</v>
      </c>
      <c r="G151" s="21"/>
      <c r="H151" s="21"/>
    </row>
    <row r="152" spans="1:8" ht="36">
      <c r="A152" s="33" t="s">
        <v>197</v>
      </c>
      <c r="B152" s="58" t="s">
        <v>6</v>
      </c>
      <c r="C152" s="56" t="s">
        <v>28</v>
      </c>
      <c r="D152" s="56" t="s">
        <v>198</v>
      </c>
      <c r="E152" s="5"/>
      <c r="F152" s="29">
        <f>F153</f>
        <v>150000</v>
      </c>
      <c r="G152" s="21"/>
      <c r="H152" s="21"/>
    </row>
    <row r="153" spans="1:8" ht="24">
      <c r="A153" s="55" t="s">
        <v>200</v>
      </c>
      <c r="B153" s="58" t="s">
        <v>6</v>
      </c>
      <c r="C153" s="56" t="s">
        <v>28</v>
      </c>
      <c r="D153" s="56" t="s">
        <v>199</v>
      </c>
      <c r="E153" s="5"/>
      <c r="F153" s="29">
        <f>F154</f>
        <v>150000</v>
      </c>
      <c r="G153" s="21"/>
      <c r="H153" s="21"/>
    </row>
    <row r="154" spans="1:8" ht="15">
      <c r="A154" s="55" t="s">
        <v>257</v>
      </c>
      <c r="B154" s="56" t="s">
        <v>6</v>
      </c>
      <c r="C154" s="57" t="s">
        <v>28</v>
      </c>
      <c r="D154" s="57" t="s">
        <v>203</v>
      </c>
      <c r="E154" s="57"/>
      <c r="F154" s="29">
        <f>F155</f>
        <v>150000</v>
      </c>
      <c r="G154" s="21"/>
      <c r="H154" s="21"/>
    </row>
    <row r="155" spans="1:8" ht="24">
      <c r="A155" s="47" t="s">
        <v>65</v>
      </c>
      <c r="B155" s="4" t="s">
        <v>6</v>
      </c>
      <c r="C155" s="5" t="s">
        <v>28</v>
      </c>
      <c r="D155" s="5" t="s">
        <v>203</v>
      </c>
      <c r="E155" s="5" t="s">
        <v>57</v>
      </c>
      <c r="F155" s="31">
        <f>F156</f>
        <v>150000</v>
      </c>
      <c r="G155" s="21"/>
      <c r="H155" s="21"/>
    </row>
    <row r="156" spans="1:8" ht="24">
      <c r="A156" s="47" t="s">
        <v>66</v>
      </c>
      <c r="B156" s="4" t="s">
        <v>6</v>
      </c>
      <c r="C156" s="5" t="s">
        <v>28</v>
      </c>
      <c r="D156" s="5" t="s">
        <v>203</v>
      </c>
      <c r="E156" s="5" t="s">
        <v>58</v>
      </c>
      <c r="F156" s="32">
        <v>150000</v>
      </c>
      <c r="G156" s="21"/>
      <c r="H156" s="21"/>
    </row>
    <row r="157" spans="1:8" ht="60">
      <c r="A157" s="33" t="s">
        <v>187</v>
      </c>
      <c r="B157" s="56" t="s">
        <v>6</v>
      </c>
      <c r="C157" s="57" t="s">
        <v>28</v>
      </c>
      <c r="D157" s="57" t="s">
        <v>188</v>
      </c>
      <c r="E157" s="20"/>
      <c r="F157" s="29">
        <f>F158</f>
        <v>4000000</v>
      </c>
      <c r="G157" s="21"/>
      <c r="H157" s="21"/>
    </row>
    <row r="158" spans="1:8" ht="24">
      <c r="A158" s="55" t="s">
        <v>189</v>
      </c>
      <c r="B158" s="56" t="s">
        <v>6</v>
      </c>
      <c r="C158" s="57" t="s">
        <v>28</v>
      </c>
      <c r="D158" s="57" t="s">
        <v>190</v>
      </c>
      <c r="E158" s="20"/>
      <c r="F158" s="29">
        <f>F159+F162</f>
        <v>4000000</v>
      </c>
      <c r="G158" s="21"/>
      <c r="H158" s="21"/>
    </row>
    <row r="159" spans="1:8" ht="24">
      <c r="A159" s="55" t="s">
        <v>193</v>
      </c>
      <c r="B159" s="56" t="s">
        <v>6</v>
      </c>
      <c r="C159" s="57" t="s">
        <v>28</v>
      </c>
      <c r="D159" s="57" t="s">
        <v>194</v>
      </c>
      <c r="E159" s="44"/>
      <c r="F159" s="29">
        <f>F160</f>
        <v>2500000</v>
      </c>
      <c r="G159" s="21"/>
      <c r="H159" s="21"/>
    </row>
    <row r="160" spans="1:8" ht="24">
      <c r="A160" s="47" t="s">
        <v>65</v>
      </c>
      <c r="B160" s="4" t="s">
        <v>6</v>
      </c>
      <c r="C160" s="5" t="s">
        <v>28</v>
      </c>
      <c r="D160" s="5" t="s">
        <v>194</v>
      </c>
      <c r="E160" s="20">
        <v>200</v>
      </c>
      <c r="F160" s="31">
        <f>F161</f>
        <v>2500000</v>
      </c>
      <c r="G160" s="21"/>
      <c r="H160" s="21"/>
    </row>
    <row r="161" spans="1:8" ht="24">
      <c r="A161" s="47" t="s">
        <v>66</v>
      </c>
      <c r="B161" s="4" t="s">
        <v>6</v>
      </c>
      <c r="C161" s="5" t="s">
        <v>28</v>
      </c>
      <c r="D161" s="5" t="s">
        <v>194</v>
      </c>
      <c r="E161" s="20">
        <v>240</v>
      </c>
      <c r="F161" s="32">
        <v>2500000</v>
      </c>
      <c r="G161" s="21"/>
      <c r="H161" s="21"/>
    </row>
    <row r="162" spans="1:8" ht="24">
      <c r="A162" s="55" t="s">
        <v>192</v>
      </c>
      <c r="B162" s="56" t="s">
        <v>6</v>
      </c>
      <c r="C162" s="57" t="s">
        <v>28</v>
      </c>
      <c r="D162" s="57" t="s">
        <v>191</v>
      </c>
      <c r="E162" s="44"/>
      <c r="F162" s="29">
        <f>F163</f>
        <v>1500000</v>
      </c>
      <c r="G162" s="21"/>
      <c r="H162" s="21"/>
    </row>
    <row r="163" spans="1:8" ht="24">
      <c r="A163" s="47" t="s">
        <v>65</v>
      </c>
      <c r="B163" s="4" t="s">
        <v>6</v>
      </c>
      <c r="C163" s="5" t="s">
        <v>28</v>
      </c>
      <c r="D163" s="5" t="s">
        <v>191</v>
      </c>
      <c r="E163" s="20">
        <v>200</v>
      </c>
      <c r="F163" s="31">
        <f>F164</f>
        <v>1500000</v>
      </c>
      <c r="G163" s="21"/>
      <c r="H163" s="21"/>
    </row>
    <row r="164" spans="1:8" ht="24">
      <c r="A164" s="47" t="s">
        <v>66</v>
      </c>
      <c r="B164" s="4" t="s">
        <v>6</v>
      </c>
      <c r="C164" s="5" t="s">
        <v>28</v>
      </c>
      <c r="D164" s="5" t="s">
        <v>191</v>
      </c>
      <c r="E164" s="20">
        <v>240</v>
      </c>
      <c r="F164" s="32">
        <v>1500000</v>
      </c>
      <c r="G164" s="21"/>
      <c r="H164" s="21"/>
    </row>
    <row r="165" spans="1:8" ht="36">
      <c r="A165" s="33" t="s">
        <v>75</v>
      </c>
      <c r="B165" s="56" t="s">
        <v>6</v>
      </c>
      <c r="C165" s="57" t="s">
        <v>28</v>
      </c>
      <c r="D165" s="57" t="s">
        <v>159</v>
      </c>
      <c r="E165" s="20"/>
      <c r="F165" s="29">
        <f>F166</f>
        <v>689345</v>
      </c>
      <c r="G165" s="21"/>
      <c r="H165" s="21"/>
    </row>
    <row r="166" spans="1:8" ht="36">
      <c r="A166" s="54" t="s">
        <v>213</v>
      </c>
      <c r="B166" s="56" t="s">
        <v>6</v>
      </c>
      <c r="C166" s="57" t="s">
        <v>28</v>
      </c>
      <c r="D166" s="57" t="s">
        <v>158</v>
      </c>
      <c r="E166" s="20"/>
      <c r="F166" s="29">
        <f>F170+F167</f>
        <v>689345</v>
      </c>
      <c r="G166" s="21"/>
      <c r="H166" s="21"/>
    </row>
    <row r="167" spans="1:8" ht="36">
      <c r="A167" s="54" t="s">
        <v>314</v>
      </c>
      <c r="B167" s="56" t="s">
        <v>6</v>
      </c>
      <c r="C167" s="57" t="s">
        <v>28</v>
      </c>
      <c r="D167" s="57" t="s">
        <v>303</v>
      </c>
      <c r="E167" s="20"/>
      <c r="F167" s="29">
        <f>F168</f>
        <v>344345</v>
      </c>
      <c r="G167" s="21"/>
      <c r="H167" s="21"/>
    </row>
    <row r="168" spans="1:8" ht="24">
      <c r="A168" s="47" t="s">
        <v>65</v>
      </c>
      <c r="B168" s="4" t="s">
        <v>6</v>
      </c>
      <c r="C168" s="5" t="s">
        <v>28</v>
      </c>
      <c r="D168" s="5" t="s">
        <v>303</v>
      </c>
      <c r="E168" s="20">
        <v>200</v>
      </c>
      <c r="F168" s="31">
        <f>F169</f>
        <v>344345</v>
      </c>
      <c r="G168" s="21"/>
      <c r="H168" s="21"/>
    </row>
    <row r="169" spans="1:8" ht="24">
      <c r="A169" s="47" t="s">
        <v>66</v>
      </c>
      <c r="B169" s="4" t="s">
        <v>6</v>
      </c>
      <c r="C169" s="5" t="s">
        <v>28</v>
      </c>
      <c r="D169" s="5" t="s">
        <v>303</v>
      </c>
      <c r="E169" s="20">
        <v>240</v>
      </c>
      <c r="F169" s="32">
        <v>344345</v>
      </c>
      <c r="G169" s="21"/>
      <c r="H169" s="21"/>
    </row>
    <row r="170" spans="1:8" ht="60">
      <c r="A170" s="54" t="s">
        <v>293</v>
      </c>
      <c r="B170" s="56" t="s">
        <v>6</v>
      </c>
      <c r="C170" s="57" t="s">
        <v>28</v>
      </c>
      <c r="D170" s="57" t="s">
        <v>185</v>
      </c>
      <c r="E170" s="20"/>
      <c r="F170" s="29">
        <f aca="true" t="shared" si="10" ref="F170:F171">F171</f>
        <v>345000</v>
      </c>
      <c r="G170" s="21"/>
      <c r="H170" s="21"/>
    </row>
    <row r="171" spans="1:8" ht="24">
      <c r="A171" s="47" t="s">
        <v>65</v>
      </c>
      <c r="B171" s="4" t="s">
        <v>6</v>
      </c>
      <c r="C171" s="5" t="s">
        <v>28</v>
      </c>
      <c r="D171" s="5" t="s">
        <v>185</v>
      </c>
      <c r="E171" s="20">
        <v>200</v>
      </c>
      <c r="F171" s="31">
        <f t="shared" si="10"/>
        <v>345000</v>
      </c>
      <c r="G171" s="21"/>
      <c r="H171" s="21"/>
    </row>
    <row r="172" spans="1:8" ht="24">
      <c r="A172" s="47" t="s">
        <v>66</v>
      </c>
      <c r="B172" s="4" t="s">
        <v>6</v>
      </c>
      <c r="C172" s="5" t="s">
        <v>28</v>
      </c>
      <c r="D172" s="5" t="s">
        <v>185</v>
      </c>
      <c r="E172" s="20">
        <v>240</v>
      </c>
      <c r="F172" s="32">
        <v>345000</v>
      </c>
      <c r="G172" s="21"/>
      <c r="H172" s="21"/>
    </row>
    <row r="173" spans="1:8" ht="15">
      <c r="A173" s="40" t="s">
        <v>105</v>
      </c>
      <c r="B173" s="14" t="s">
        <v>6</v>
      </c>
      <c r="C173" s="15" t="s">
        <v>29</v>
      </c>
      <c r="D173" s="9"/>
      <c r="E173" s="59"/>
      <c r="F173" s="35">
        <f>F174+F187+F182</f>
        <v>7936423.03</v>
      </c>
      <c r="G173" s="21"/>
      <c r="H173" s="21"/>
    </row>
    <row r="174" spans="1:8" ht="36">
      <c r="A174" s="33" t="s">
        <v>115</v>
      </c>
      <c r="B174" s="56" t="s">
        <v>6</v>
      </c>
      <c r="C174" s="57" t="s">
        <v>29</v>
      </c>
      <c r="D174" s="57" t="s">
        <v>214</v>
      </c>
      <c r="E174" s="20"/>
      <c r="F174" s="29">
        <f>F175</f>
        <v>4282503</v>
      </c>
      <c r="G174" s="21"/>
      <c r="H174" s="21"/>
    </row>
    <row r="175" spans="1:8" ht="24">
      <c r="A175" s="54" t="s">
        <v>258</v>
      </c>
      <c r="B175" s="56" t="s">
        <v>6</v>
      </c>
      <c r="C175" s="57" t="s">
        <v>29</v>
      </c>
      <c r="D175" s="57" t="s">
        <v>287</v>
      </c>
      <c r="E175" s="20"/>
      <c r="F175" s="29">
        <f>F176+F179</f>
        <v>4282503</v>
      </c>
      <c r="G175" s="21"/>
      <c r="H175" s="21"/>
    </row>
    <row r="176" spans="1:8" ht="15" customHeight="1">
      <c r="A176" s="54" t="s">
        <v>215</v>
      </c>
      <c r="B176" s="56" t="s">
        <v>6</v>
      </c>
      <c r="C176" s="57" t="s">
        <v>29</v>
      </c>
      <c r="D176" s="57" t="s">
        <v>286</v>
      </c>
      <c r="E176" s="44"/>
      <c r="F176" s="29">
        <f>F177</f>
        <v>3420000</v>
      </c>
      <c r="G176" s="21"/>
      <c r="H176" s="21"/>
    </row>
    <row r="177" spans="1:8" ht="24">
      <c r="A177" s="6" t="s">
        <v>65</v>
      </c>
      <c r="B177" s="4" t="s">
        <v>6</v>
      </c>
      <c r="C177" s="5" t="s">
        <v>29</v>
      </c>
      <c r="D177" s="5" t="s">
        <v>286</v>
      </c>
      <c r="E177" s="20">
        <v>200</v>
      </c>
      <c r="F177" s="31">
        <f aca="true" t="shared" si="11" ref="F177">F178</f>
        <v>3420000</v>
      </c>
      <c r="G177" s="21"/>
      <c r="H177" s="21"/>
    </row>
    <row r="178" spans="1:8" ht="24">
      <c r="A178" s="6" t="s">
        <v>66</v>
      </c>
      <c r="B178" s="4" t="s">
        <v>6</v>
      </c>
      <c r="C178" s="5" t="s">
        <v>29</v>
      </c>
      <c r="D178" s="5" t="s">
        <v>286</v>
      </c>
      <c r="E178" s="20">
        <v>240</v>
      </c>
      <c r="F178" s="32">
        <v>3420000</v>
      </c>
      <c r="G178" s="21"/>
      <c r="H178" s="21"/>
    </row>
    <row r="179" spans="1:8" ht="36">
      <c r="A179" s="54" t="s">
        <v>315</v>
      </c>
      <c r="B179" s="56" t="s">
        <v>6</v>
      </c>
      <c r="C179" s="57" t="s">
        <v>29</v>
      </c>
      <c r="D179" s="57" t="s">
        <v>304</v>
      </c>
      <c r="E179" s="44"/>
      <c r="F179" s="29">
        <f>F180</f>
        <v>862503</v>
      </c>
      <c r="G179" s="21"/>
      <c r="H179" s="21"/>
    </row>
    <row r="180" spans="1:8" ht="24">
      <c r="A180" s="6" t="s">
        <v>65</v>
      </c>
      <c r="B180" s="4" t="s">
        <v>6</v>
      </c>
      <c r="C180" s="5" t="s">
        <v>29</v>
      </c>
      <c r="D180" s="5" t="s">
        <v>304</v>
      </c>
      <c r="E180" s="20">
        <v>200</v>
      </c>
      <c r="F180" s="31">
        <f>F181</f>
        <v>862503</v>
      </c>
      <c r="G180" s="21"/>
      <c r="H180" s="21"/>
    </row>
    <row r="181" spans="1:8" ht="24">
      <c r="A181" s="6" t="s">
        <v>66</v>
      </c>
      <c r="B181" s="4" t="s">
        <v>6</v>
      </c>
      <c r="C181" s="5" t="s">
        <v>29</v>
      </c>
      <c r="D181" s="5" t="s">
        <v>304</v>
      </c>
      <c r="E181" s="20">
        <v>240</v>
      </c>
      <c r="F181" s="32">
        <v>862503</v>
      </c>
      <c r="G181" s="21"/>
      <c r="H181" s="21"/>
    </row>
    <row r="182" spans="1:8" ht="36">
      <c r="A182" s="33" t="s">
        <v>197</v>
      </c>
      <c r="B182" s="56" t="s">
        <v>6</v>
      </c>
      <c r="C182" s="57" t="s">
        <v>29</v>
      </c>
      <c r="D182" s="57" t="s">
        <v>198</v>
      </c>
      <c r="E182" s="44"/>
      <c r="F182" s="29">
        <f>F183</f>
        <v>499781.49</v>
      </c>
      <c r="G182" s="21"/>
      <c r="H182" s="21"/>
    </row>
    <row r="183" spans="1:8" ht="24">
      <c r="A183" s="55" t="s">
        <v>206</v>
      </c>
      <c r="B183" s="56" t="s">
        <v>6</v>
      </c>
      <c r="C183" s="57" t="s">
        <v>29</v>
      </c>
      <c r="D183" s="57" t="s">
        <v>199</v>
      </c>
      <c r="E183" s="44"/>
      <c r="F183" s="29">
        <f>F184</f>
        <v>499781.49</v>
      </c>
      <c r="G183" s="21"/>
      <c r="H183" s="21"/>
    </row>
    <row r="184" spans="1:8" ht="15">
      <c r="A184" s="55" t="s">
        <v>204</v>
      </c>
      <c r="B184" s="56" t="s">
        <v>6</v>
      </c>
      <c r="C184" s="57" t="s">
        <v>29</v>
      </c>
      <c r="D184" s="57" t="s">
        <v>205</v>
      </c>
      <c r="E184" s="44"/>
      <c r="F184" s="29">
        <f>F185</f>
        <v>499781.49</v>
      </c>
      <c r="G184" s="21"/>
      <c r="H184" s="21"/>
    </row>
    <row r="185" spans="1:8" ht="24">
      <c r="A185" s="47" t="s">
        <v>65</v>
      </c>
      <c r="B185" s="4" t="s">
        <v>6</v>
      </c>
      <c r="C185" s="5" t="s">
        <v>29</v>
      </c>
      <c r="D185" s="5" t="s">
        <v>205</v>
      </c>
      <c r="E185" s="20">
        <v>200</v>
      </c>
      <c r="F185" s="31">
        <f>F186</f>
        <v>499781.49</v>
      </c>
      <c r="G185" s="21"/>
      <c r="H185" s="21"/>
    </row>
    <row r="186" spans="1:8" ht="24">
      <c r="A186" s="47" t="s">
        <v>66</v>
      </c>
      <c r="B186" s="4" t="s">
        <v>6</v>
      </c>
      <c r="C186" s="5" t="s">
        <v>29</v>
      </c>
      <c r="D186" s="5" t="s">
        <v>205</v>
      </c>
      <c r="E186" s="20">
        <v>240</v>
      </c>
      <c r="F186" s="32">
        <v>499781.49</v>
      </c>
      <c r="G186" s="21"/>
      <c r="H186" s="21"/>
    </row>
    <row r="187" spans="1:8" ht="36">
      <c r="A187" s="33" t="s">
        <v>75</v>
      </c>
      <c r="B187" s="56" t="s">
        <v>6</v>
      </c>
      <c r="C187" s="57" t="s">
        <v>29</v>
      </c>
      <c r="D187" s="57" t="s">
        <v>159</v>
      </c>
      <c r="E187" s="20"/>
      <c r="F187" s="29">
        <f>F189</f>
        <v>3154138.54</v>
      </c>
      <c r="G187" s="21"/>
      <c r="H187" s="21"/>
    </row>
    <row r="188" spans="1:8" ht="36">
      <c r="A188" s="54" t="s">
        <v>213</v>
      </c>
      <c r="B188" s="56" t="s">
        <v>6</v>
      </c>
      <c r="C188" s="57" t="s">
        <v>29</v>
      </c>
      <c r="D188" s="57" t="s">
        <v>158</v>
      </c>
      <c r="E188" s="20"/>
      <c r="F188" s="29">
        <f>F189</f>
        <v>3154138.54</v>
      </c>
      <c r="G188" s="21"/>
      <c r="H188" s="21"/>
    </row>
    <row r="189" spans="1:8" ht="24">
      <c r="A189" s="54" t="s">
        <v>279</v>
      </c>
      <c r="B189" s="56" t="s">
        <v>6</v>
      </c>
      <c r="C189" s="57" t="s">
        <v>29</v>
      </c>
      <c r="D189" s="57" t="s">
        <v>160</v>
      </c>
      <c r="E189" s="44"/>
      <c r="F189" s="29">
        <f>F190+F192</f>
        <v>3154138.54</v>
      </c>
      <c r="G189" s="21"/>
      <c r="H189" s="21"/>
    </row>
    <row r="190" spans="1:8" ht="24">
      <c r="A190" s="47" t="s">
        <v>65</v>
      </c>
      <c r="B190" s="4" t="s">
        <v>6</v>
      </c>
      <c r="C190" s="5" t="s">
        <v>29</v>
      </c>
      <c r="D190" s="5" t="s">
        <v>160</v>
      </c>
      <c r="E190" s="20">
        <v>200</v>
      </c>
      <c r="F190" s="31">
        <f>F191</f>
        <v>668640</v>
      </c>
      <c r="G190" s="21"/>
      <c r="H190" s="21"/>
    </row>
    <row r="191" spans="1:8" ht="24">
      <c r="A191" s="47" t="s">
        <v>66</v>
      </c>
      <c r="B191" s="4" t="s">
        <v>6</v>
      </c>
      <c r="C191" s="5" t="s">
        <v>29</v>
      </c>
      <c r="D191" s="5" t="s">
        <v>160</v>
      </c>
      <c r="E191" s="20">
        <v>240</v>
      </c>
      <c r="F191" s="32">
        <v>668640</v>
      </c>
      <c r="G191" s="21"/>
      <c r="H191" s="21"/>
    </row>
    <row r="192" spans="1:8" ht="15">
      <c r="A192" s="47" t="s">
        <v>47</v>
      </c>
      <c r="B192" s="4" t="s">
        <v>6</v>
      </c>
      <c r="C192" s="5" t="s">
        <v>29</v>
      </c>
      <c r="D192" s="5" t="s">
        <v>160</v>
      </c>
      <c r="E192" s="20">
        <v>800</v>
      </c>
      <c r="F192" s="31">
        <f>F193</f>
        <v>2485498.54</v>
      </c>
      <c r="G192" s="21"/>
      <c r="H192" s="21"/>
    </row>
    <row r="193" spans="1:8" ht="36">
      <c r="A193" s="47" t="s">
        <v>70</v>
      </c>
      <c r="B193" s="4" t="s">
        <v>6</v>
      </c>
      <c r="C193" s="5" t="s">
        <v>29</v>
      </c>
      <c r="D193" s="5" t="s">
        <v>160</v>
      </c>
      <c r="E193" s="20">
        <v>810</v>
      </c>
      <c r="F193" s="32">
        <v>2485498.54</v>
      </c>
      <c r="G193" s="21"/>
      <c r="H193" s="21"/>
    </row>
    <row r="194" spans="1:8" ht="15">
      <c r="A194" s="40" t="s">
        <v>30</v>
      </c>
      <c r="B194" s="14" t="s">
        <v>6</v>
      </c>
      <c r="C194" s="15" t="s">
        <v>31</v>
      </c>
      <c r="D194" s="9"/>
      <c r="E194" s="59"/>
      <c r="F194" s="35">
        <f>F195</f>
        <v>14216932.23</v>
      </c>
      <c r="G194" s="21"/>
      <c r="H194" s="21"/>
    </row>
    <row r="195" spans="1:8" ht="36">
      <c r="A195" s="33" t="s">
        <v>71</v>
      </c>
      <c r="B195" s="56" t="s">
        <v>6</v>
      </c>
      <c r="C195" s="57" t="s">
        <v>31</v>
      </c>
      <c r="D195" s="57" t="s">
        <v>176</v>
      </c>
      <c r="E195" s="20"/>
      <c r="F195" s="29">
        <f>F196</f>
        <v>14216932.23</v>
      </c>
      <c r="G195" s="21"/>
      <c r="H195" s="21"/>
    </row>
    <row r="196" spans="1:8" ht="24">
      <c r="A196" s="33" t="s">
        <v>259</v>
      </c>
      <c r="B196" s="56" t="s">
        <v>6</v>
      </c>
      <c r="C196" s="57" t="s">
        <v>31</v>
      </c>
      <c r="D196" s="57" t="s">
        <v>207</v>
      </c>
      <c r="E196" s="20"/>
      <c r="F196" s="29">
        <f>F197+F202+F205+F208+F211+F217+F214+F220</f>
        <v>14216932.23</v>
      </c>
      <c r="G196" s="21"/>
      <c r="H196" s="21"/>
    </row>
    <row r="197" spans="1:8" ht="15">
      <c r="A197" s="54" t="s">
        <v>72</v>
      </c>
      <c r="B197" s="56" t="s">
        <v>6</v>
      </c>
      <c r="C197" s="57" t="s">
        <v>31</v>
      </c>
      <c r="D197" s="57" t="s">
        <v>208</v>
      </c>
      <c r="E197" s="44"/>
      <c r="F197" s="29">
        <f>F198+F200</f>
        <v>1424356.24</v>
      </c>
      <c r="G197" s="21"/>
      <c r="H197" s="21"/>
    </row>
    <row r="198" spans="1:8" ht="24">
      <c r="A198" s="47" t="s">
        <v>65</v>
      </c>
      <c r="B198" s="4" t="s">
        <v>6</v>
      </c>
      <c r="C198" s="5" t="s">
        <v>31</v>
      </c>
      <c r="D198" s="5" t="s">
        <v>208</v>
      </c>
      <c r="E198" s="20">
        <v>200</v>
      </c>
      <c r="F198" s="31">
        <f>F199</f>
        <v>1422356.24</v>
      </c>
      <c r="G198" s="21"/>
      <c r="H198" s="21"/>
    </row>
    <row r="199" spans="1:8" ht="24">
      <c r="A199" s="47" t="s">
        <v>66</v>
      </c>
      <c r="B199" s="4" t="s">
        <v>6</v>
      </c>
      <c r="C199" s="5" t="s">
        <v>31</v>
      </c>
      <c r="D199" s="5" t="s">
        <v>208</v>
      </c>
      <c r="E199" s="20">
        <v>240</v>
      </c>
      <c r="F199" s="32">
        <v>1422356.24</v>
      </c>
      <c r="G199" s="21"/>
      <c r="H199" s="21"/>
    </row>
    <row r="200" spans="1:8" ht="15">
      <c r="A200" s="47" t="s">
        <v>47</v>
      </c>
      <c r="B200" s="4" t="s">
        <v>6</v>
      </c>
      <c r="C200" s="5" t="s">
        <v>31</v>
      </c>
      <c r="D200" s="5" t="s">
        <v>208</v>
      </c>
      <c r="E200" s="20">
        <v>800</v>
      </c>
      <c r="F200" s="31">
        <f>F201</f>
        <v>2000</v>
      </c>
      <c r="G200" s="21"/>
      <c r="H200" s="21"/>
    </row>
    <row r="201" spans="1:8" ht="15">
      <c r="A201" s="47" t="s">
        <v>67</v>
      </c>
      <c r="B201" s="4" t="s">
        <v>6</v>
      </c>
      <c r="C201" s="5" t="s">
        <v>31</v>
      </c>
      <c r="D201" s="5" t="s">
        <v>208</v>
      </c>
      <c r="E201" s="20">
        <v>850</v>
      </c>
      <c r="F201" s="32">
        <v>2000</v>
      </c>
      <c r="G201" s="21"/>
      <c r="H201" s="21"/>
    </row>
    <row r="202" spans="1:8" ht="15">
      <c r="A202" s="16" t="s">
        <v>122</v>
      </c>
      <c r="B202" s="56" t="s">
        <v>6</v>
      </c>
      <c r="C202" s="57" t="s">
        <v>31</v>
      </c>
      <c r="D202" s="57" t="s">
        <v>209</v>
      </c>
      <c r="E202" s="20"/>
      <c r="F202" s="29">
        <f aca="true" t="shared" si="12" ref="F202:F203">F203</f>
        <v>600000</v>
      </c>
      <c r="G202" s="21"/>
      <c r="H202" s="21"/>
    </row>
    <row r="203" spans="1:8" ht="24">
      <c r="A203" s="47" t="s">
        <v>65</v>
      </c>
      <c r="B203" s="4" t="s">
        <v>6</v>
      </c>
      <c r="C203" s="5" t="s">
        <v>31</v>
      </c>
      <c r="D203" s="5" t="s">
        <v>209</v>
      </c>
      <c r="E203" s="20">
        <v>200</v>
      </c>
      <c r="F203" s="31">
        <f t="shared" si="12"/>
        <v>600000</v>
      </c>
      <c r="G203" s="21"/>
      <c r="H203" s="21"/>
    </row>
    <row r="204" spans="1:8" ht="24">
      <c r="A204" s="47" t="s">
        <v>66</v>
      </c>
      <c r="B204" s="4" t="s">
        <v>6</v>
      </c>
      <c r="C204" s="5" t="s">
        <v>31</v>
      </c>
      <c r="D204" s="5" t="s">
        <v>209</v>
      </c>
      <c r="E204" s="20">
        <v>240</v>
      </c>
      <c r="F204" s="32">
        <f>100000+500000</f>
        <v>600000</v>
      </c>
      <c r="G204" s="21"/>
      <c r="H204" s="21"/>
    </row>
    <row r="205" spans="1:8" ht="14.25" customHeight="1">
      <c r="A205" s="16" t="s">
        <v>125</v>
      </c>
      <c r="B205" s="56" t="s">
        <v>6</v>
      </c>
      <c r="C205" s="57" t="s">
        <v>31</v>
      </c>
      <c r="D205" s="57" t="s">
        <v>252</v>
      </c>
      <c r="E205" s="44"/>
      <c r="F205" s="29">
        <f>F206</f>
        <v>598669.12</v>
      </c>
      <c r="G205" s="21"/>
      <c r="H205" s="21"/>
    </row>
    <row r="206" spans="1:8" ht="24">
      <c r="A206" s="47" t="s">
        <v>65</v>
      </c>
      <c r="B206" s="4" t="s">
        <v>6</v>
      </c>
      <c r="C206" s="5" t="s">
        <v>31</v>
      </c>
      <c r="D206" s="5" t="s">
        <v>252</v>
      </c>
      <c r="E206" s="20">
        <v>200</v>
      </c>
      <c r="F206" s="31">
        <f aca="true" t="shared" si="13" ref="F206">F207</f>
        <v>598669.12</v>
      </c>
      <c r="G206" s="21"/>
      <c r="H206" s="21"/>
    </row>
    <row r="207" spans="1:8" ht="24">
      <c r="A207" s="47" t="s">
        <v>66</v>
      </c>
      <c r="B207" s="4" t="s">
        <v>6</v>
      </c>
      <c r="C207" s="5" t="s">
        <v>31</v>
      </c>
      <c r="D207" s="5" t="s">
        <v>252</v>
      </c>
      <c r="E207" s="20">
        <v>240</v>
      </c>
      <c r="F207" s="32">
        <v>598669.12</v>
      </c>
      <c r="G207" s="21"/>
      <c r="H207" s="21"/>
    </row>
    <row r="208" spans="1:8" ht="24">
      <c r="A208" s="16" t="s">
        <v>309</v>
      </c>
      <c r="B208" s="56" t="s">
        <v>6</v>
      </c>
      <c r="C208" s="57" t="s">
        <v>31</v>
      </c>
      <c r="D208" s="57" t="s">
        <v>305</v>
      </c>
      <c r="E208" s="44"/>
      <c r="F208" s="29">
        <f>F209</f>
        <v>55923</v>
      </c>
      <c r="G208" s="21"/>
      <c r="H208" s="21"/>
    </row>
    <row r="209" spans="1:8" ht="24">
      <c r="A209" s="47" t="s">
        <v>65</v>
      </c>
      <c r="B209" s="4" t="s">
        <v>6</v>
      </c>
      <c r="C209" s="5" t="s">
        <v>31</v>
      </c>
      <c r="D209" s="5" t="s">
        <v>305</v>
      </c>
      <c r="E209" s="20">
        <v>200</v>
      </c>
      <c r="F209" s="31">
        <f>F210</f>
        <v>55923</v>
      </c>
      <c r="G209" s="21"/>
      <c r="H209" s="21"/>
    </row>
    <row r="210" spans="1:8" ht="24">
      <c r="A210" s="47" t="s">
        <v>66</v>
      </c>
      <c r="B210" s="4" t="s">
        <v>6</v>
      </c>
      <c r="C210" s="5" t="s">
        <v>31</v>
      </c>
      <c r="D210" s="5" t="s">
        <v>305</v>
      </c>
      <c r="E210" s="20">
        <v>240</v>
      </c>
      <c r="F210" s="32">
        <v>55923</v>
      </c>
      <c r="G210" s="21"/>
      <c r="H210" s="21"/>
    </row>
    <row r="211" spans="1:8" ht="15">
      <c r="A211" s="16" t="s">
        <v>73</v>
      </c>
      <c r="B211" s="56" t="s">
        <v>6</v>
      </c>
      <c r="C211" s="57" t="s">
        <v>31</v>
      </c>
      <c r="D211" s="57" t="s">
        <v>210</v>
      </c>
      <c r="E211" s="20"/>
      <c r="F211" s="29">
        <f aca="true" t="shared" si="14" ref="F211:F212">F212</f>
        <v>1284600</v>
      </c>
      <c r="G211" s="21"/>
      <c r="H211" s="21"/>
    </row>
    <row r="212" spans="1:8" ht="24">
      <c r="A212" s="47" t="s">
        <v>65</v>
      </c>
      <c r="B212" s="4" t="s">
        <v>6</v>
      </c>
      <c r="C212" s="5" t="s">
        <v>31</v>
      </c>
      <c r="D212" s="5" t="s">
        <v>210</v>
      </c>
      <c r="E212" s="20">
        <v>200</v>
      </c>
      <c r="F212" s="31">
        <f t="shared" si="14"/>
        <v>1284600</v>
      </c>
      <c r="G212" s="21"/>
      <c r="H212" s="21"/>
    </row>
    <row r="213" spans="1:8" ht="24">
      <c r="A213" s="47" t="s">
        <v>66</v>
      </c>
      <c r="B213" s="4" t="s">
        <v>6</v>
      </c>
      <c r="C213" s="5" t="s">
        <v>31</v>
      </c>
      <c r="D213" s="5" t="s">
        <v>210</v>
      </c>
      <c r="E213" s="20">
        <v>240</v>
      </c>
      <c r="F213" s="32">
        <v>1284600</v>
      </c>
      <c r="G213" s="21"/>
      <c r="H213" s="21"/>
    </row>
    <row r="214" spans="1:8" ht="24">
      <c r="A214" s="16" t="s">
        <v>310</v>
      </c>
      <c r="B214" s="56" t="s">
        <v>6</v>
      </c>
      <c r="C214" s="57" t="s">
        <v>31</v>
      </c>
      <c r="D214" s="57" t="s">
        <v>306</v>
      </c>
      <c r="E214" s="20"/>
      <c r="F214" s="29">
        <f>F215</f>
        <v>580047</v>
      </c>
      <c r="G214" s="21"/>
      <c r="H214" s="21"/>
    </row>
    <row r="215" spans="1:8" ht="24">
      <c r="A215" s="47" t="s">
        <v>65</v>
      </c>
      <c r="B215" s="4" t="s">
        <v>6</v>
      </c>
      <c r="C215" s="5" t="s">
        <v>31</v>
      </c>
      <c r="D215" s="5" t="s">
        <v>306</v>
      </c>
      <c r="E215" s="20">
        <v>200</v>
      </c>
      <c r="F215" s="31">
        <f>F216</f>
        <v>580047</v>
      </c>
      <c r="G215" s="21"/>
      <c r="H215" s="21"/>
    </row>
    <row r="216" spans="1:8" ht="24">
      <c r="A216" s="47" t="s">
        <v>66</v>
      </c>
      <c r="B216" s="4" t="s">
        <v>6</v>
      </c>
      <c r="C216" s="5" t="s">
        <v>31</v>
      </c>
      <c r="D216" s="5" t="s">
        <v>306</v>
      </c>
      <c r="E216" s="20">
        <v>240</v>
      </c>
      <c r="F216" s="32">
        <v>580047</v>
      </c>
      <c r="G216" s="21"/>
      <c r="H216" s="21"/>
    </row>
    <row r="217" spans="1:8" ht="15">
      <c r="A217" s="16" t="s">
        <v>126</v>
      </c>
      <c r="B217" s="56" t="s">
        <v>6</v>
      </c>
      <c r="C217" s="57" t="s">
        <v>31</v>
      </c>
      <c r="D217" s="57" t="s">
        <v>211</v>
      </c>
      <c r="E217" s="20"/>
      <c r="F217" s="29">
        <f>F218</f>
        <v>6910500</v>
      </c>
      <c r="G217" s="21"/>
      <c r="H217" s="21"/>
    </row>
    <row r="218" spans="1:8" ht="24">
      <c r="A218" s="47" t="s">
        <v>65</v>
      </c>
      <c r="B218" s="4" t="s">
        <v>6</v>
      </c>
      <c r="C218" s="5" t="s">
        <v>31</v>
      </c>
      <c r="D218" s="5" t="s">
        <v>211</v>
      </c>
      <c r="E218" s="20">
        <v>200</v>
      </c>
      <c r="F218" s="31">
        <f>F219</f>
        <v>6910500</v>
      </c>
      <c r="G218" s="21"/>
      <c r="H218" s="21"/>
    </row>
    <row r="219" spans="1:8" ht="24">
      <c r="A219" s="47" t="s">
        <v>66</v>
      </c>
      <c r="B219" s="4" t="s">
        <v>6</v>
      </c>
      <c r="C219" s="5" t="s">
        <v>31</v>
      </c>
      <c r="D219" s="5" t="s">
        <v>211</v>
      </c>
      <c r="E219" s="20">
        <v>240</v>
      </c>
      <c r="F219" s="32">
        <f>7432500-22000-500000</f>
        <v>6910500</v>
      </c>
      <c r="G219" s="21"/>
      <c r="H219" s="21"/>
    </row>
    <row r="220" spans="1:8" ht="15">
      <c r="A220" s="55" t="s">
        <v>260</v>
      </c>
      <c r="B220" s="56" t="s">
        <v>6</v>
      </c>
      <c r="C220" s="57" t="s">
        <v>31</v>
      </c>
      <c r="D220" s="57" t="s">
        <v>212</v>
      </c>
      <c r="E220" s="44"/>
      <c r="F220" s="31">
        <f>F221</f>
        <v>2762836.87</v>
      </c>
      <c r="G220" s="21"/>
      <c r="H220" s="21"/>
    </row>
    <row r="221" spans="1:8" ht="24">
      <c r="A221" s="47" t="s">
        <v>65</v>
      </c>
      <c r="B221" s="4" t="s">
        <v>6</v>
      </c>
      <c r="C221" s="5" t="s">
        <v>31</v>
      </c>
      <c r="D221" s="5" t="s">
        <v>212</v>
      </c>
      <c r="E221" s="20">
        <v>200</v>
      </c>
      <c r="F221" s="31">
        <f>F222</f>
        <v>2762836.87</v>
      </c>
      <c r="G221" s="21"/>
      <c r="H221" s="21"/>
    </row>
    <row r="222" spans="1:8" ht="24">
      <c r="A222" s="47" t="s">
        <v>66</v>
      </c>
      <c r="B222" s="4" t="s">
        <v>6</v>
      </c>
      <c r="C222" s="5" t="s">
        <v>31</v>
      </c>
      <c r="D222" s="5" t="s">
        <v>212</v>
      </c>
      <c r="E222" s="20">
        <v>240</v>
      </c>
      <c r="F222" s="32">
        <v>2762836.87</v>
      </c>
      <c r="G222" s="21"/>
      <c r="H222" s="21"/>
    </row>
    <row r="223" spans="1:8" ht="15">
      <c r="A223" s="18" t="s">
        <v>32</v>
      </c>
      <c r="B223" s="2" t="s">
        <v>6</v>
      </c>
      <c r="C223" s="3" t="s">
        <v>33</v>
      </c>
      <c r="D223" s="10"/>
      <c r="E223" s="10"/>
      <c r="F223" s="28">
        <f aca="true" t="shared" si="15" ref="F223:F228">F224</f>
        <v>150000</v>
      </c>
      <c r="G223" s="21"/>
      <c r="H223" s="21"/>
    </row>
    <row r="224" spans="1:8" ht="15">
      <c r="A224" s="41" t="s">
        <v>34</v>
      </c>
      <c r="B224" s="14" t="s">
        <v>6</v>
      </c>
      <c r="C224" s="15" t="s">
        <v>35</v>
      </c>
      <c r="D224" s="9"/>
      <c r="E224" s="9"/>
      <c r="F224" s="35">
        <f t="shared" si="15"/>
        <v>150000</v>
      </c>
      <c r="G224" s="21"/>
      <c r="H224" s="21"/>
    </row>
    <row r="225" spans="1:8" ht="24">
      <c r="A225" s="33" t="s">
        <v>89</v>
      </c>
      <c r="B225" s="56" t="s">
        <v>6</v>
      </c>
      <c r="C225" s="57" t="s">
        <v>35</v>
      </c>
      <c r="D225" s="57" t="s">
        <v>217</v>
      </c>
      <c r="E225" s="57"/>
      <c r="F225" s="29">
        <f>F226</f>
        <v>150000</v>
      </c>
      <c r="G225" s="21"/>
      <c r="H225" s="21"/>
    </row>
    <row r="226" spans="1:8" ht="24">
      <c r="A226" s="54" t="s">
        <v>216</v>
      </c>
      <c r="B226" s="56" t="s">
        <v>6</v>
      </c>
      <c r="C226" s="57" t="s">
        <v>35</v>
      </c>
      <c r="D226" s="57" t="s">
        <v>218</v>
      </c>
      <c r="E226" s="57"/>
      <c r="F226" s="29">
        <f>F227+F230</f>
        <v>150000</v>
      </c>
      <c r="G226" s="21"/>
      <c r="H226" s="21"/>
    </row>
    <row r="227" spans="1:8" ht="15">
      <c r="A227" s="54" t="s">
        <v>98</v>
      </c>
      <c r="B227" s="56" t="s">
        <v>6</v>
      </c>
      <c r="C227" s="57" t="s">
        <v>35</v>
      </c>
      <c r="D227" s="57" t="s">
        <v>219</v>
      </c>
      <c r="E227" s="5"/>
      <c r="F227" s="29">
        <f t="shared" si="15"/>
        <v>52000</v>
      </c>
      <c r="G227" s="21"/>
      <c r="H227" s="21"/>
    </row>
    <row r="228" spans="1:8" ht="24">
      <c r="A228" s="47" t="s">
        <v>65</v>
      </c>
      <c r="B228" s="4" t="s">
        <v>6</v>
      </c>
      <c r="C228" s="5" t="s">
        <v>35</v>
      </c>
      <c r="D228" s="5" t="s">
        <v>219</v>
      </c>
      <c r="E228" s="5" t="s">
        <v>57</v>
      </c>
      <c r="F228" s="31">
        <f t="shared" si="15"/>
        <v>52000</v>
      </c>
      <c r="G228" s="21"/>
      <c r="H228" s="21"/>
    </row>
    <row r="229" spans="1:8" ht="24">
      <c r="A229" s="47" t="s">
        <v>66</v>
      </c>
      <c r="B229" s="4" t="s">
        <v>6</v>
      </c>
      <c r="C229" s="5" t="s">
        <v>35</v>
      </c>
      <c r="D229" s="5" t="s">
        <v>219</v>
      </c>
      <c r="E229" s="5" t="s">
        <v>58</v>
      </c>
      <c r="F229" s="32">
        <v>52000</v>
      </c>
      <c r="G229" s="21"/>
      <c r="H229" s="21"/>
    </row>
    <row r="230" spans="1:8" ht="15">
      <c r="A230" s="54" t="s">
        <v>220</v>
      </c>
      <c r="B230" s="56" t="s">
        <v>6</v>
      </c>
      <c r="C230" s="57" t="s">
        <v>35</v>
      </c>
      <c r="D230" s="57" t="s">
        <v>280</v>
      </c>
      <c r="E230" s="57"/>
      <c r="F230" s="29">
        <f>F231+F233</f>
        <v>98000</v>
      </c>
      <c r="G230" s="21"/>
      <c r="H230" s="21"/>
    </row>
    <row r="231" spans="1:8" ht="24">
      <c r="A231" s="47" t="s">
        <v>65</v>
      </c>
      <c r="B231" s="4" t="s">
        <v>6</v>
      </c>
      <c r="C231" s="5" t="s">
        <v>35</v>
      </c>
      <c r="D231" s="5" t="s">
        <v>280</v>
      </c>
      <c r="E231" s="5" t="s">
        <v>57</v>
      </c>
      <c r="F231" s="31">
        <f>F232</f>
        <v>18000</v>
      </c>
      <c r="G231" s="21"/>
      <c r="H231" s="21"/>
    </row>
    <row r="232" spans="1:8" ht="24">
      <c r="A232" s="47" t="s">
        <v>66</v>
      </c>
      <c r="B232" s="4" t="s">
        <v>6</v>
      </c>
      <c r="C232" s="5" t="s">
        <v>35</v>
      </c>
      <c r="D232" s="5" t="s">
        <v>280</v>
      </c>
      <c r="E232" s="5" t="s">
        <v>58</v>
      </c>
      <c r="F232" s="32">
        <v>18000</v>
      </c>
      <c r="G232" s="21"/>
      <c r="H232" s="21"/>
    </row>
    <row r="233" spans="1:8" ht="15">
      <c r="A233" s="49" t="s">
        <v>47</v>
      </c>
      <c r="B233" s="4" t="s">
        <v>6</v>
      </c>
      <c r="C233" s="5" t="s">
        <v>35</v>
      </c>
      <c r="D233" s="5" t="s">
        <v>280</v>
      </c>
      <c r="E233" s="5" t="s">
        <v>59</v>
      </c>
      <c r="F233" s="31">
        <f>F234</f>
        <v>80000</v>
      </c>
      <c r="G233" s="21"/>
      <c r="H233" s="21"/>
    </row>
    <row r="234" spans="1:8" ht="36">
      <c r="A234" s="6" t="s">
        <v>70</v>
      </c>
      <c r="B234" s="4" t="s">
        <v>6</v>
      </c>
      <c r="C234" s="5" t="s">
        <v>35</v>
      </c>
      <c r="D234" s="5" t="s">
        <v>280</v>
      </c>
      <c r="E234" s="5" t="s">
        <v>48</v>
      </c>
      <c r="F234" s="32">
        <v>80000</v>
      </c>
      <c r="G234" s="21"/>
      <c r="H234" s="21"/>
    </row>
    <row r="235" spans="1:8" ht="15">
      <c r="A235" s="1" t="s">
        <v>36</v>
      </c>
      <c r="B235" s="2" t="s">
        <v>6</v>
      </c>
      <c r="C235" s="3" t="s">
        <v>37</v>
      </c>
      <c r="D235" s="10"/>
      <c r="E235" s="10"/>
      <c r="F235" s="28">
        <f>F236</f>
        <v>6826946.74</v>
      </c>
      <c r="G235" s="21"/>
      <c r="H235" s="21"/>
    </row>
    <row r="236" spans="1:8" ht="15">
      <c r="A236" s="41" t="s">
        <v>38</v>
      </c>
      <c r="B236" s="14" t="s">
        <v>6</v>
      </c>
      <c r="C236" s="15" t="s">
        <v>39</v>
      </c>
      <c r="D236" s="9"/>
      <c r="E236" s="9"/>
      <c r="F236" s="35">
        <f>F237</f>
        <v>6826946.74</v>
      </c>
      <c r="G236" s="21"/>
      <c r="H236" s="21"/>
    </row>
    <row r="237" spans="1:8" ht="24">
      <c r="A237" s="33" t="s">
        <v>222</v>
      </c>
      <c r="B237" s="56" t="s">
        <v>6</v>
      </c>
      <c r="C237" s="57" t="s">
        <v>39</v>
      </c>
      <c r="D237" s="57" t="s">
        <v>221</v>
      </c>
      <c r="E237" s="5"/>
      <c r="F237" s="29">
        <f>F238+F246</f>
        <v>6826946.74</v>
      </c>
      <c r="G237" s="21"/>
      <c r="H237" s="21"/>
    </row>
    <row r="238" spans="1:8" ht="36">
      <c r="A238" s="33" t="s">
        <v>261</v>
      </c>
      <c r="B238" s="56" t="s">
        <v>6</v>
      </c>
      <c r="C238" s="57" t="s">
        <v>39</v>
      </c>
      <c r="D238" s="57" t="s">
        <v>223</v>
      </c>
      <c r="E238" s="5"/>
      <c r="F238" s="29">
        <f>F239</f>
        <v>660000</v>
      </c>
      <c r="G238" s="21"/>
      <c r="H238" s="21"/>
    </row>
    <row r="239" spans="1:8" ht="23.25" customHeight="1">
      <c r="A239" s="54" t="s">
        <v>262</v>
      </c>
      <c r="B239" s="56" t="s">
        <v>6</v>
      </c>
      <c r="C239" s="57" t="s">
        <v>39</v>
      </c>
      <c r="D239" s="57" t="s">
        <v>224</v>
      </c>
      <c r="E239" s="5"/>
      <c r="F239" s="29">
        <f>F240+F243</f>
        <v>660000</v>
      </c>
      <c r="G239" s="21"/>
      <c r="H239" s="21"/>
    </row>
    <row r="240" spans="1:8" ht="16.5" customHeight="1">
      <c r="A240" s="54" t="s">
        <v>94</v>
      </c>
      <c r="B240" s="56" t="s">
        <v>6</v>
      </c>
      <c r="C240" s="57" t="s">
        <v>39</v>
      </c>
      <c r="D240" s="57" t="s">
        <v>225</v>
      </c>
      <c r="E240" s="5"/>
      <c r="F240" s="29">
        <f aca="true" t="shared" si="16" ref="F240:F241">F241</f>
        <v>410000</v>
      </c>
      <c r="G240" s="21"/>
      <c r="H240" s="21"/>
    </row>
    <row r="241" spans="1:8" ht="24">
      <c r="A241" s="47" t="s">
        <v>65</v>
      </c>
      <c r="B241" s="4" t="s">
        <v>6</v>
      </c>
      <c r="C241" s="5" t="s">
        <v>39</v>
      </c>
      <c r="D241" s="5" t="s">
        <v>225</v>
      </c>
      <c r="E241" s="5" t="s">
        <v>57</v>
      </c>
      <c r="F241" s="31">
        <f t="shared" si="16"/>
        <v>410000</v>
      </c>
      <c r="G241" s="21"/>
      <c r="H241" s="21"/>
    </row>
    <row r="242" spans="1:8" ht="24">
      <c r="A242" s="47" t="s">
        <v>66</v>
      </c>
      <c r="B242" s="4" t="s">
        <v>6</v>
      </c>
      <c r="C242" s="5" t="s">
        <v>39</v>
      </c>
      <c r="D242" s="5" t="s">
        <v>225</v>
      </c>
      <c r="E242" s="5" t="s">
        <v>58</v>
      </c>
      <c r="F242" s="32">
        <f>2440000-30000-1900000-100000</f>
        <v>410000</v>
      </c>
      <c r="G242" s="21"/>
      <c r="H242" s="21"/>
    </row>
    <row r="243" spans="1:8" ht="15" customHeight="1">
      <c r="A243" s="54" t="s">
        <v>95</v>
      </c>
      <c r="B243" s="56" t="s">
        <v>6</v>
      </c>
      <c r="C243" s="57" t="s">
        <v>39</v>
      </c>
      <c r="D243" s="57" t="s">
        <v>277</v>
      </c>
      <c r="E243" s="5"/>
      <c r="F243" s="29">
        <f aca="true" t="shared" si="17" ref="F243:F244">F244</f>
        <v>250000</v>
      </c>
      <c r="G243" s="21"/>
      <c r="H243" s="21"/>
    </row>
    <row r="244" spans="1:8" ht="24">
      <c r="A244" s="47" t="s">
        <v>65</v>
      </c>
      <c r="B244" s="4" t="s">
        <v>6</v>
      </c>
      <c r="C244" s="5" t="s">
        <v>39</v>
      </c>
      <c r="D244" s="5" t="s">
        <v>277</v>
      </c>
      <c r="E244" s="5" t="s">
        <v>57</v>
      </c>
      <c r="F244" s="31">
        <f t="shared" si="17"/>
        <v>250000</v>
      </c>
      <c r="G244" s="21"/>
      <c r="H244" s="21"/>
    </row>
    <row r="245" spans="1:8" ht="24">
      <c r="A245" s="47" t="s">
        <v>66</v>
      </c>
      <c r="B245" s="4" t="s">
        <v>6</v>
      </c>
      <c r="C245" s="5" t="s">
        <v>39</v>
      </c>
      <c r="D245" s="5" t="s">
        <v>277</v>
      </c>
      <c r="E245" s="5" t="s">
        <v>58</v>
      </c>
      <c r="F245" s="32">
        <v>250000</v>
      </c>
      <c r="G245" s="21"/>
      <c r="H245" s="21"/>
    </row>
    <row r="246" spans="1:8" ht="36">
      <c r="A246" s="33" t="s">
        <v>226</v>
      </c>
      <c r="B246" s="56" t="s">
        <v>6</v>
      </c>
      <c r="C246" s="57" t="s">
        <v>39</v>
      </c>
      <c r="D246" s="57" t="s">
        <v>228</v>
      </c>
      <c r="E246" s="5"/>
      <c r="F246" s="29">
        <f>F248</f>
        <v>6166946.74</v>
      </c>
      <c r="G246" s="21"/>
      <c r="H246" s="21"/>
    </row>
    <row r="247" spans="1:8" ht="24">
      <c r="A247" s="54" t="s">
        <v>229</v>
      </c>
      <c r="B247" s="56" t="s">
        <v>6</v>
      </c>
      <c r="C247" s="57" t="s">
        <v>39</v>
      </c>
      <c r="D247" s="57" t="s">
        <v>227</v>
      </c>
      <c r="E247" s="5"/>
      <c r="F247" s="29"/>
      <c r="G247" s="21"/>
      <c r="H247" s="21"/>
    </row>
    <row r="248" spans="1:8" ht="24">
      <c r="A248" s="54" t="s">
        <v>82</v>
      </c>
      <c r="B248" s="56" t="s">
        <v>6</v>
      </c>
      <c r="C248" s="57" t="s">
        <v>39</v>
      </c>
      <c r="D248" s="57" t="s">
        <v>230</v>
      </c>
      <c r="E248" s="57"/>
      <c r="F248" s="29">
        <f>F249+F251+F253</f>
        <v>6166946.74</v>
      </c>
      <c r="G248" s="21"/>
      <c r="H248" s="21"/>
    </row>
    <row r="249" spans="1:8" ht="48">
      <c r="A249" s="6" t="s">
        <v>83</v>
      </c>
      <c r="B249" s="4" t="s">
        <v>6</v>
      </c>
      <c r="C249" s="5" t="s">
        <v>39</v>
      </c>
      <c r="D249" s="5" t="s">
        <v>230</v>
      </c>
      <c r="E249" s="5" t="s">
        <v>54</v>
      </c>
      <c r="F249" s="31">
        <f aca="true" t="shared" si="18" ref="F249">F250</f>
        <v>4860823.74</v>
      </c>
      <c r="G249" s="21"/>
      <c r="H249" s="21"/>
    </row>
    <row r="250" spans="1:8" ht="15">
      <c r="A250" s="6" t="s">
        <v>84</v>
      </c>
      <c r="B250" s="4" t="s">
        <v>6</v>
      </c>
      <c r="C250" s="5" t="s">
        <v>39</v>
      </c>
      <c r="D250" s="5" t="s">
        <v>230</v>
      </c>
      <c r="E250" s="5" t="s">
        <v>85</v>
      </c>
      <c r="F250" s="32">
        <f>3729790.87+1131032.87</f>
        <v>4860823.74</v>
      </c>
      <c r="G250" s="21"/>
      <c r="H250" s="21"/>
    </row>
    <row r="251" spans="1:8" ht="24">
      <c r="A251" s="47" t="s">
        <v>65</v>
      </c>
      <c r="B251" s="4" t="s">
        <v>6</v>
      </c>
      <c r="C251" s="5" t="s">
        <v>39</v>
      </c>
      <c r="D251" s="5" t="s">
        <v>230</v>
      </c>
      <c r="E251" s="5" t="s">
        <v>57</v>
      </c>
      <c r="F251" s="31">
        <f>F252</f>
        <v>1296378.9</v>
      </c>
      <c r="G251" s="21"/>
      <c r="H251" s="21"/>
    </row>
    <row r="252" spans="1:8" ht="24">
      <c r="A252" s="47" t="s">
        <v>66</v>
      </c>
      <c r="B252" s="4" t="s">
        <v>6</v>
      </c>
      <c r="C252" s="5" t="s">
        <v>39</v>
      </c>
      <c r="D252" s="5" t="s">
        <v>230</v>
      </c>
      <c r="E252" s="5" t="s">
        <v>58</v>
      </c>
      <c r="F252" s="32">
        <v>1296378.9</v>
      </c>
      <c r="G252" s="21"/>
      <c r="H252" s="21"/>
    </row>
    <row r="253" spans="1:8" ht="15">
      <c r="A253" s="49" t="s">
        <v>47</v>
      </c>
      <c r="B253" s="4" t="s">
        <v>6</v>
      </c>
      <c r="C253" s="5" t="s">
        <v>39</v>
      </c>
      <c r="D253" s="5" t="s">
        <v>230</v>
      </c>
      <c r="E253" s="4" t="s">
        <v>59</v>
      </c>
      <c r="F253" s="31">
        <f aca="true" t="shared" si="19" ref="F253">F254</f>
        <v>9744.1</v>
      </c>
      <c r="G253" s="21"/>
      <c r="H253" s="21"/>
    </row>
    <row r="254" spans="1:8" ht="15">
      <c r="A254" s="49" t="s">
        <v>67</v>
      </c>
      <c r="B254" s="4" t="s">
        <v>6</v>
      </c>
      <c r="C254" s="5" t="s">
        <v>39</v>
      </c>
      <c r="D254" s="5" t="s">
        <v>230</v>
      </c>
      <c r="E254" s="4" t="s">
        <v>60</v>
      </c>
      <c r="F254" s="32">
        <v>9744.1</v>
      </c>
      <c r="G254" s="21"/>
      <c r="H254" s="21"/>
    </row>
    <row r="255" spans="1:8" ht="15">
      <c r="A255" s="1" t="s">
        <v>40</v>
      </c>
      <c r="B255" s="2" t="s">
        <v>6</v>
      </c>
      <c r="C255" s="3" t="s">
        <v>41</v>
      </c>
      <c r="D255" s="10"/>
      <c r="E255" s="10"/>
      <c r="F255" s="28">
        <f>F256</f>
        <v>20526000</v>
      </c>
      <c r="G255" s="21"/>
      <c r="H255" s="21"/>
    </row>
    <row r="256" spans="1:8" ht="15">
      <c r="A256" s="42" t="s">
        <v>42</v>
      </c>
      <c r="B256" s="17" t="s">
        <v>6</v>
      </c>
      <c r="C256" s="9" t="s">
        <v>43</v>
      </c>
      <c r="D256" s="9"/>
      <c r="E256" s="9"/>
      <c r="F256" s="35">
        <f>F257+F277+F282</f>
        <v>20526000</v>
      </c>
      <c r="G256" s="21"/>
      <c r="H256" s="21"/>
    </row>
    <row r="257" spans="1:8" ht="24">
      <c r="A257" s="33" t="s">
        <v>76</v>
      </c>
      <c r="B257" s="56" t="s">
        <v>6</v>
      </c>
      <c r="C257" s="57" t="s">
        <v>43</v>
      </c>
      <c r="D257" s="57" t="s">
        <v>232</v>
      </c>
      <c r="E257" s="5"/>
      <c r="F257" s="29">
        <f>F258+F266</f>
        <v>20341000</v>
      </c>
      <c r="G257" s="21"/>
      <c r="H257" s="21"/>
    </row>
    <row r="258" spans="1:8" ht="36">
      <c r="A258" s="33" t="s">
        <v>231</v>
      </c>
      <c r="B258" s="56" t="s">
        <v>6</v>
      </c>
      <c r="C258" s="57" t="s">
        <v>43</v>
      </c>
      <c r="D258" s="57" t="s">
        <v>233</v>
      </c>
      <c r="E258" s="5"/>
      <c r="F258" s="29">
        <f>+F259</f>
        <v>136000</v>
      </c>
      <c r="G258" s="21"/>
      <c r="H258" s="21"/>
    </row>
    <row r="259" spans="1:8" ht="24">
      <c r="A259" s="16" t="s">
        <v>241</v>
      </c>
      <c r="B259" s="56" t="s">
        <v>6</v>
      </c>
      <c r="C259" s="57" t="s">
        <v>43</v>
      </c>
      <c r="D259" s="57" t="s">
        <v>234</v>
      </c>
      <c r="E259" s="5"/>
      <c r="F259" s="29">
        <f>F260+F263</f>
        <v>136000</v>
      </c>
      <c r="G259" s="21"/>
      <c r="H259" s="21"/>
    </row>
    <row r="260" spans="1:8" ht="24">
      <c r="A260" s="16" t="s">
        <v>235</v>
      </c>
      <c r="B260" s="56" t="s">
        <v>6</v>
      </c>
      <c r="C260" s="57" t="s">
        <v>43</v>
      </c>
      <c r="D260" s="57" t="s">
        <v>236</v>
      </c>
      <c r="E260" s="5"/>
      <c r="F260" s="29">
        <f>F261</f>
        <v>36000</v>
      </c>
      <c r="G260" s="21"/>
      <c r="H260" s="21"/>
    </row>
    <row r="261" spans="1:8" ht="24">
      <c r="A261" s="47" t="s">
        <v>65</v>
      </c>
      <c r="B261" s="4" t="s">
        <v>6</v>
      </c>
      <c r="C261" s="5" t="s">
        <v>43</v>
      </c>
      <c r="D261" s="5" t="s">
        <v>236</v>
      </c>
      <c r="E261" s="5" t="s">
        <v>57</v>
      </c>
      <c r="F261" s="31">
        <f>F262</f>
        <v>36000</v>
      </c>
      <c r="G261" s="21"/>
      <c r="H261" s="21"/>
    </row>
    <row r="262" spans="1:8" ht="24">
      <c r="A262" s="47" t="s">
        <v>66</v>
      </c>
      <c r="B262" s="4" t="s">
        <v>6</v>
      </c>
      <c r="C262" s="5" t="s">
        <v>43</v>
      </c>
      <c r="D262" s="5" t="s">
        <v>236</v>
      </c>
      <c r="E262" s="5" t="s">
        <v>58</v>
      </c>
      <c r="F262" s="32">
        <f>200000-84000-80000</f>
        <v>36000</v>
      </c>
      <c r="G262" s="21"/>
      <c r="H262" s="21"/>
    </row>
    <row r="263" spans="1:8" ht="24">
      <c r="A263" s="16" t="s">
        <v>243</v>
      </c>
      <c r="B263" s="56" t="s">
        <v>6</v>
      </c>
      <c r="C263" s="57" t="s">
        <v>43</v>
      </c>
      <c r="D263" s="57" t="s">
        <v>242</v>
      </c>
      <c r="E263" s="57"/>
      <c r="F263" s="29">
        <f>F264</f>
        <v>100000</v>
      </c>
      <c r="G263" s="21"/>
      <c r="H263" s="21"/>
    </row>
    <row r="264" spans="1:8" ht="24">
      <c r="A264" s="47" t="s">
        <v>65</v>
      </c>
      <c r="B264" s="4" t="s">
        <v>6</v>
      </c>
      <c r="C264" s="5" t="s">
        <v>43</v>
      </c>
      <c r="D264" s="5" t="s">
        <v>242</v>
      </c>
      <c r="E264" s="5" t="s">
        <v>57</v>
      </c>
      <c r="F264" s="31">
        <f>F265</f>
        <v>100000</v>
      </c>
      <c r="G264" s="21"/>
      <c r="H264" s="21"/>
    </row>
    <row r="265" spans="1:8" ht="24">
      <c r="A265" s="47" t="s">
        <v>66</v>
      </c>
      <c r="B265" s="4" t="s">
        <v>6</v>
      </c>
      <c r="C265" s="5" t="s">
        <v>43</v>
      </c>
      <c r="D265" s="5" t="s">
        <v>242</v>
      </c>
      <c r="E265" s="5" t="s">
        <v>58</v>
      </c>
      <c r="F265" s="32">
        <v>100000</v>
      </c>
      <c r="G265" s="21"/>
      <c r="H265" s="21"/>
    </row>
    <row r="266" spans="1:8" ht="24">
      <c r="A266" s="33" t="s">
        <v>237</v>
      </c>
      <c r="B266" s="56" t="s">
        <v>6</v>
      </c>
      <c r="C266" s="57" t="s">
        <v>43</v>
      </c>
      <c r="D266" s="57" t="s">
        <v>238</v>
      </c>
      <c r="E266" s="5"/>
      <c r="F266" s="29">
        <f>F267</f>
        <v>20205000</v>
      </c>
      <c r="G266" s="21"/>
      <c r="H266" s="21"/>
    </row>
    <row r="267" spans="1:8" ht="24">
      <c r="A267" s="55" t="s">
        <v>239</v>
      </c>
      <c r="B267" s="56" t="s">
        <v>6</v>
      </c>
      <c r="C267" s="57" t="s">
        <v>43</v>
      </c>
      <c r="D267" s="57" t="s">
        <v>288</v>
      </c>
      <c r="E267" s="5"/>
      <c r="F267" s="29">
        <f>F268+F271+F274</f>
        <v>20205000</v>
      </c>
      <c r="G267" s="21"/>
      <c r="H267" s="21"/>
    </row>
    <row r="268" spans="1:8" ht="15">
      <c r="A268" s="16" t="s">
        <v>240</v>
      </c>
      <c r="B268" s="56" t="s">
        <v>6</v>
      </c>
      <c r="C268" s="57" t="s">
        <v>43</v>
      </c>
      <c r="D268" s="57" t="s">
        <v>289</v>
      </c>
      <c r="E268" s="5"/>
      <c r="F268" s="29">
        <f>F269</f>
        <v>105000</v>
      </c>
      <c r="G268" s="21"/>
      <c r="H268" s="21"/>
    </row>
    <row r="269" spans="1:8" ht="24">
      <c r="A269" s="47" t="s">
        <v>65</v>
      </c>
      <c r="B269" s="4" t="s">
        <v>6</v>
      </c>
      <c r="C269" s="5" t="s">
        <v>43</v>
      </c>
      <c r="D269" s="5" t="s">
        <v>289</v>
      </c>
      <c r="E269" s="5" t="s">
        <v>57</v>
      </c>
      <c r="F269" s="31">
        <f>F270</f>
        <v>105000</v>
      </c>
      <c r="G269" s="21"/>
      <c r="H269" s="21"/>
    </row>
    <row r="270" spans="1:8" ht="24">
      <c r="A270" s="47" t="s">
        <v>66</v>
      </c>
      <c r="B270" s="4" t="s">
        <v>6</v>
      </c>
      <c r="C270" s="5" t="s">
        <v>43</v>
      </c>
      <c r="D270" s="5" t="s">
        <v>289</v>
      </c>
      <c r="E270" s="5" t="s">
        <v>58</v>
      </c>
      <c r="F270" s="32">
        <v>105000</v>
      </c>
      <c r="G270" s="21"/>
      <c r="H270" s="21"/>
    </row>
    <row r="271" spans="1:8" ht="15">
      <c r="A271" s="55" t="s">
        <v>253</v>
      </c>
      <c r="B271" s="56" t="s">
        <v>6</v>
      </c>
      <c r="C271" s="57" t="s">
        <v>43</v>
      </c>
      <c r="D271" s="57" t="s">
        <v>290</v>
      </c>
      <c r="E271" s="57"/>
      <c r="F271" s="29">
        <f>F272</f>
        <v>20000000</v>
      </c>
      <c r="G271" s="21"/>
      <c r="H271" s="21"/>
    </row>
    <row r="272" spans="1:8" ht="24">
      <c r="A272" s="47" t="s">
        <v>65</v>
      </c>
      <c r="B272" s="4" t="s">
        <v>6</v>
      </c>
      <c r="C272" s="5" t="s">
        <v>43</v>
      </c>
      <c r="D272" s="5" t="s">
        <v>290</v>
      </c>
      <c r="E272" s="5" t="s">
        <v>57</v>
      </c>
      <c r="F272" s="31">
        <f>F273</f>
        <v>20000000</v>
      </c>
      <c r="G272" s="21"/>
      <c r="H272" s="21"/>
    </row>
    <row r="273" spans="1:8" ht="24">
      <c r="A273" s="47" t="s">
        <v>66</v>
      </c>
      <c r="B273" s="4" t="s">
        <v>6</v>
      </c>
      <c r="C273" s="5" t="s">
        <v>43</v>
      </c>
      <c r="D273" s="5" t="s">
        <v>290</v>
      </c>
      <c r="E273" s="5" t="s">
        <v>58</v>
      </c>
      <c r="F273" s="32">
        <f>21000000-1000000</f>
        <v>20000000</v>
      </c>
      <c r="G273" s="21"/>
      <c r="H273" s="21"/>
    </row>
    <row r="274" spans="1:8" ht="24">
      <c r="A274" s="16" t="s">
        <v>308</v>
      </c>
      <c r="B274" s="57" t="s">
        <v>6</v>
      </c>
      <c r="C274" s="57" t="s">
        <v>43</v>
      </c>
      <c r="D274" s="57" t="s">
        <v>307</v>
      </c>
      <c r="E274" s="57"/>
      <c r="F274" s="29">
        <f>F275</f>
        <v>100000</v>
      </c>
      <c r="G274" s="21"/>
      <c r="H274" s="21"/>
    </row>
    <row r="275" spans="1:8" ht="15">
      <c r="A275" s="52" t="s">
        <v>103</v>
      </c>
      <c r="B275" s="5" t="s">
        <v>6</v>
      </c>
      <c r="C275" s="5" t="s">
        <v>43</v>
      </c>
      <c r="D275" s="5" t="s">
        <v>307</v>
      </c>
      <c r="E275" s="5" t="s">
        <v>102</v>
      </c>
      <c r="F275" s="31">
        <f>F276</f>
        <v>100000</v>
      </c>
      <c r="G275" s="21"/>
      <c r="H275" s="21"/>
    </row>
    <row r="276" spans="1:8" ht="15">
      <c r="A276" s="52" t="s">
        <v>104</v>
      </c>
      <c r="B276" s="5" t="s">
        <v>6</v>
      </c>
      <c r="C276" s="5" t="s">
        <v>43</v>
      </c>
      <c r="D276" s="5" t="s">
        <v>307</v>
      </c>
      <c r="E276" s="5" t="s">
        <v>101</v>
      </c>
      <c r="F276" s="32">
        <v>100000</v>
      </c>
      <c r="G276" s="21"/>
      <c r="H276" s="21"/>
    </row>
    <row r="277" spans="1:8" ht="60">
      <c r="A277" s="33" t="s">
        <v>187</v>
      </c>
      <c r="B277" s="56" t="s">
        <v>6</v>
      </c>
      <c r="C277" s="57" t="s">
        <v>43</v>
      </c>
      <c r="D277" s="57" t="s">
        <v>188</v>
      </c>
      <c r="E277" s="5"/>
      <c r="F277" s="29">
        <f>F278</f>
        <v>110000</v>
      </c>
      <c r="G277" s="21"/>
      <c r="H277" s="21"/>
    </row>
    <row r="278" spans="1:8" ht="24">
      <c r="A278" s="55" t="s">
        <v>189</v>
      </c>
      <c r="B278" s="56" t="s">
        <v>6</v>
      </c>
      <c r="C278" s="57" t="s">
        <v>43</v>
      </c>
      <c r="D278" s="57" t="s">
        <v>190</v>
      </c>
      <c r="E278" s="5"/>
      <c r="F278" s="29">
        <f>F279</f>
        <v>110000</v>
      </c>
      <c r="G278" s="21"/>
      <c r="H278" s="21"/>
    </row>
    <row r="279" spans="1:8" ht="24">
      <c r="A279" s="55" t="s">
        <v>195</v>
      </c>
      <c r="B279" s="56" t="s">
        <v>6</v>
      </c>
      <c r="C279" s="57" t="s">
        <v>43</v>
      </c>
      <c r="D279" s="57" t="s">
        <v>196</v>
      </c>
      <c r="E279" s="57"/>
      <c r="F279" s="29">
        <f>F280</f>
        <v>110000</v>
      </c>
      <c r="G279" s="21"/>
      <c r="H279" s="21"/>
    </row>
    <row r="280" spans="1:8" ht="15">
      <c r="A280" s="52" t="s">
        <v>103</v>
      </c>
      <c r="B280" s="4" t="s">
        <v>6</v>
      </c>
      <c r="C280" s="5" t="s">
        <v>43</v>
      </c>
      <c r="D280" s="5" t="s">
        <v>196</v>
      </c>
      <c r="E280" s="5" t="s">
        <v>102</v>
      </c>
      <c r="F280" s="31">
        <f>F281</f>
        <v>110000</v>
      </c>
      <c r="G280" s="21"/>
      <c r="H280" s="21"/>
    </row>
    <row r="281" spans="1:8" ht="15">
      <c r="A281" s="52" t="s">
        <v>104</v>
      </c>
      <c r="B281" s="4" t="s">
        <v>6</v>
      </c>
      <c r="C281" s="5" t="s">
        <v>43</v>
      </c>
      <c r="D281" s="5" t="s">
        <v>196</v>
      </c>
      <c r="E281" s="5" t="s">
        <v>101</v>
      </c>
      <c r="F281" s="32">
        <v>110000</v>
      </c>
      <c r="G281" s="21"/>
      <c r="H281" s="21"/>
    </row>
    <row r="282" spans="1:8" ht="15">
      <c r="A282" s="8" t="s">
        <v>123</v>
      </c>
      <c r="B282" s="14" t="s">
        <v>6</v>
      </c>
      <c r="C282" s="15" t="s">
        <v>43</v>
      </c>
      <c r="D282" s="15" t="s">
        <v>244</v>
      </c>
      <c r="E282" s="59"/>
      <c r="F282" s="35">
        <f aca="true" t="shared" si="20" ref="F282:F285">F283</f>
        <v>75000</v>
      </c>
      <c r="G282" s="21"/>
      <c r="H282" s="21"/>
    </row>
    <row r="283" spans="1:8" ht="84">
      <c r="A283" s="33" t="s">
        <v>49</v>
      </c>
      <c r="B283" s="56" t="s">
        <v>6</v>
      </c>
      <c r="C283" s="57" t="s">
        <v>43</v>
      </c>
      <c r="D283" s="57" t="s">
        <v>244</v>
      </c>
      <c r="E283" s="5"/>
      <c r="F283" s="31">
        <f>F284</f>
        <v>75000</v>
      </c>
      <c r="G283" s="21"/>
      <c r="H283" s="21"/>
    </row>
    <row r="284" spans="1:8" ht="84">
      <c r="A284" s="66" t="s">
        <v>245</v>
      </c>
      <c r="B284" s="56" t="s">
        <v>6</v>
      </c>
      <c r="C284" s="57" t="s">
        <v>43</v>
      </c>
      <c r="D284" s="57" t="s">
        <v>281</v>
      </c>
      <c r="E284" s="5"/>
      <c r="F284" s="31">
        <f>F285</f>
        <v>75000</v>
      </c>
      <c r="G284" s="21"/>
      <c r="H284" s="21"/>
    </row>
    <row r="285" spans="1:8" ht="15">
      <c r="A285" s="47" t="s">
        <v>47</v>
      </c>
      <c r="B285" s="4" t="s">
        <v>6</v>
      </c>
      <c r="C285" s="5" t="s">
        <v>43</v>
      </c>
      <c r="D285" s="5" t="s">
        <v>281</v>
      </c>
      <c r="E285" s="5" t="s">
        <v>132</v>
      </c>
      <c r="F285" s="31">
        <f t="shared" si="20"/>
        <v>75000</v>
      </c>
      <c r="G285" s="21"/>
      <c r="H285" s="21"/>
    </row>
    <row r="286" spans="1:8" ht="15">
      <c r="A286" s="47" t="s">
        <v>134</v>
      </c>
      <c r="B286" s="4" t="s">
        <v>6</v>
      </c>
      <c r="C286" s="5" t="s">
        <v>43</v>
      </c>
      <c r="D286" s="5" t="s">
        <v>281</v>
      </c>
      <c r="E286" s="5" t="s">
        <v>133</v>
      </c>
      <c r="F286" s="32">
        <v>75000</v>
      </c>
      <c r="G286" s="21"/>
      <c r="H286" s="21"/>
    </row>
    <row r="287" spans="1:8" ht="15">
      <c r="A287" s="1" t="s">
        <v>44</v>
      </c>
      <c r="B287" s="2" t="s">
        <v>6</v>
      </c>
      <c r="C287" s="3" t="s">
        <v>45</v>
      </c>
      <c r="D287" s="10"/>
      <c r="E287" s="10"/>
      <c r="F287" s="28">
        <f>F288</f>
        <v>2992779.84</v>
      </c>
      <c r="G287" s="21"/>
      <c r="H287" s="21"/>
    </row>
    <row r="288" spans="1:8" ht="15">
      <c r="A288" s="41" t="s">
        <v>99</v>
      </c>
      <c r="B288" s="14" t="s">
        <v>6</v>
      </c>
      <c r="C288" s="15" t="s">
        <v>46</v>
      </c>
      <c r="D288" s="9"/>
      <c r="E288" s="9"/>
      <c r="F288" s="35">
        <f>F289</f>
        <v>2992779.84</v>
      </c>
      <c r="G288" s="21"/>
      <c r="H288" s="21"/>
    </row>
    <row r="289" spans="1:8" ht="36">
      <c r="A289" s="33" t="s">
        <v>77</v>
      </c>
      <c r="B289" s="56" t="s">
        <v>6</v>
      </c>
      <c r="C289" s="57" t="s">
        <v>46</v>
      </c>
      <c r="D289" s="57" t="s">
        <v>246</v>
      </c>
      <c r="E289" s="5"/>
      <c r="F289" s="29">
        <f>F290</f>
        <v>2992779.84</v>
      </c>
      <c r="G289" s="21"/>
      <c r="H289" s="21"/>
    </row>
    <row r="290" spans="1:8" ht="24">
      <c r="A290" s="67" t="s">
        <v>247</v>
      </c>
      <c r="B290" s="56" t="s">
        <v>6</v>
      </c>
      <c r="C290" s="57" t="s">
        <v>46</v>
      </c>
      <c r="D290" s="57" t="s">
        <v>248</v>
      </c>
      <c r="E290" s="5"/>
      <c r="F290" s="29">
        <f>+F298+F291</f>
        <v>2992779.84</v>
      </c>
      <c r="G290" s="21"/>
      <c r="H290" s="21"/>
    </row>
    <row r="291" spans="1:8" ht="24">
      <c r="A291" s="54" t="s">
        <v>82</v>
      </c>
      <c r="B291" s="56" t="s">
        <v>6</v>
      </c>
      <c r="C291" s="57" t="s">
        <v>46</v>
      </c>
      <c r="D291" s="57" t="s">
        <v>251</v>
      </c>
      <c r="E291" s="57"/>
      <c r="F291" s="29">
        <f>F292+F294+F296</f>
        <v>2410779.84</v>
      </c>
      <c r="G291" s="21"/>
      <c r="H291" s="21"/>
    </row>
    <row r="292" spans="1:8" ht="48">
      <c r="A292" s="6" t="s">
        <v>83</v>
      </c>
      <c r="B292" s="4" t="s">
        <v>6</v>
      </c>
      <c r="C292" s="5" t="s">
        <v>46</v>
      </c>
      <c r="D292" s="5" t="s">
        <v>251</v>
      </c>
      <c r="E292" s="5" t="s">
        <v>54</v>
      </c>
      <c r="F292" s="31">
        <f>F293</f>
        <v>2232987.84</v>
      </c>
      <c r="G292" s="21"/>
      <c r="H292" s="21"/>
    </row>
    <row r="293" spans="1:8" ht="15">
      <c r="A293" s="6" t="s">
        <v>84</v>
      </c>
      <c r="B293" s="4" t="s">
        <v>6</v>
      </c>
      <c r="C293" s="5" t="s">
        <v>46</v>
      </c>
      <c r="D293" s="5" t="s">
        <v>251</v>
      </c>
      <c r="E293" s="5" t="s">
        <v>85</v>
      </c>
      <c r="F293" s="32">
        <f>1805159.16+545158.07-90115.2-27214.19</f>
        <v>2232987.84</v>
      </c>
      <c r="G293" s="21"/>
      <c r="H293" s="21"/>
    </row>
    <row r="294" spans="1:6" ht="24">
      <c r="A294" s="47" t="s">
        <v>65</v>
      </c>
      <c r="B294" s="4" t="s">
        <v>6</v>
      </c>
      <c r="C294" s="5" t="s">
        <v>46</v>
      </c>
      <c r="D294" s="5" t="s">
        <v>251</v>
      </c>
      <c r="E294" s="5" t="s">
        <v>57</v>
      </c>
      <c r="F294" s="68">
        <f>F295</f>
        <v>175792</v>
      </c>
    </row>
    <row r="295" spans="1:6" ht="24">
      <c r="A295" s="47" t="s">
        <v>66</v>
      </c>
      <c r="B295" s="4" t="s">
        <v>6</v>
      </c>
      <c r="C295" s="5" t="s">
        <v>46</v>
      </c>
      <c r="D295" s="5" t="s">
        <v>251</v>
      </c>
      <c r="E295" s="5" t="s">
        <v>58</v>
      </c>
      <c r="F295" s="32">
        <f>2528109.23-2350317.23-2000</f>
        <v>175792</v>
      </c>
    </row>
    <row r="296" spans="1:6" ht="15">
      <c r="A296" s="47" t="s">
        <v>47</v>
      </c>
      <c r="B296" s="4" t="s">
        <v>6</v>
      </c>
      <c r="C296" s="5" t="s">
        <v>46</v>
      </c>
      <c r="D296" s="5" t="s">
        <v>251</v>
      </c>
      <c r="E296" s="5">
        <v>800</v>
      </c>
      <c r="F296" s="68">
        <f>F297</f>
        <v>2000</v>
      </c>
    </row>
    <row r="297" spans="1:6" ht="15">
      <c r="A297" s="47" t="s">
        <v>67</v>
      </c>
      <c r="B297" s="4" t="s">
        <v>6</v>
      </c>
      <c r="C297" s="5" t="s">
        <v>46</v>
      </c>
      <c r="D297" s="5" t="s">
        <v>251</v>
      </c>
      <c r="E297" s="5" t="s">
        <v>60</v>
      </c>
      <c r="F297" s="32">
        <v>2000</v>
      </c>
    </row>
    <row r="298" spans="1:8" ht="24">
      <c r="A298" s="54" t="s">
        <v>294</v>
      </c>
      <c r="B298" s="56" t="s">
        <v>6</v>
      </c>
      <c r="C298" s="57" t="s">
        <v>46</v>
      </c>
      <c r="D298" s="57" t="s">
        <v>250</v>
      </c>
      <c r="E298" s="5"/>
      <c r="F298" s="29">
        <f>F299</f>
        <v>582000</v>
      </c>
      <c r="G298" s="21"/>
      <c r="H298" s="21"/>
    </row>
    <row r="299" spans="1:8" ht="24">
      <c r="A299" s="47" t="s">
        <v>65</v>
      </c>
      <c r="B299" s="4" t="s">
        <v>6</v>
      </c>
      <c r="C299" s="5" t="s">
        <v>46</v>
      </c>
      <c r="D299" s="5" t="s">
        <v>250</v>
      </c>
      <c r="E299" s="5" t="s">
        <v>57</v>
      </c>
      <c r="F299" s="31">
        <f>F300</f>
        <v>582000</v>
      </c>
      <c r="G299" s="21"/>
      <c r="H299" s="21"/>
    </row>
    <row r="300" spans="1:8" ht="24">
      <c r="A300" s="47" t="s">
        <v>66</v>
      </c>
      <c r="B300" s="4" t="s">
        <v>6</v>
      </c>
      <c r="C300" s="5" t="s">
        <v>46</v>
      </c>
      <c r="D300" s="5" t="s">
        <v>250</v>
      </c>
      <c r="E300" s="5" t="s">
        <v>58</v>
      </c>
      <c r="F300" s="32">
        <f>912000-100000-230000</f>
        <v>582000</v>
      </c>
      <c r="G300" s="21"/>
      <c r="H300" s="21"/>
    </row>
    <row r="340" spans="7:8" ht="15">
      <c r="G340" s="21"/>
      <c r="H340" s="21"/>
    </row>
    <row r="345" spans="7:8" ht="15">
      <c r="G345" s="21"/>
      <c r="H345" s="21"/>
    </row>
    <row r="346" spans="7:8" ht="15">
      <c r="G346" s="21"/>
      <c r="H346" s="21"/>
    </row>
    <row r="347" spans="7:8" ht="15">
      <c r="G347" s="21"/>
      <c r="H347" s="21"/>
    </row>
    <row r="349" spans="7:8" ht="15">
      <c r="G349" s="21"/>
      <c r="H349" s="21"/>
    </row>
    <row r="350" spans="7:8" ht="15">
      <c r="G350" s="21"/>
      <c r="H350" s="21"/>
    </row>
    <row r="352" spans="7:8" ht="15">
      <c r="G352" s="21"/>
      <c r="H352" s="21"/>
    </row>
    <row r="353" spans="7:8" ht="15">
      <c r="G353" s="21"/>
      <c r="H353" s="21"/>
    </row>
    <row r="354" spans="7:8" ht="15">
      <c r="G354" s="21"/>
      <c r="H354" s="21"/>
    </row>
    <row r="360" spans="7:8" ht="15">
      <c r="G360" s="21"/>
      <c r="H360" s="21"/>
    </row>
    <row r="361" spans="7:8" ht="15">
      <c r="G361" s="21"/>
      <c r="H361" s="21"/>
    </row>
    <row r="363" spans="7:8" ht="15">
      <c r="G363" s="21"/>
      <c r="H363" s="21"/>
    </row>
    <row r="364" spans="7:8" ht="15">
      <c r="G364" s="21"/>
      <c r="H364" s="21"/>
    </row>
    <row r="367" spans="7:8" ht="15">
      <c r="G367" s="21"/>
      <c r="H367" s="21"/>
    </row>
    <row r="373" spans="7:8" ht="15">
      <c r="G373" s="21"/>
      <c r="H373" s="21"/>
    </row>
    <row r="374" spans="7:8" ht="15">
      <c r="G374" s="21"/>
      <c r="H374" s="21"/>
    </row>
    <row r="375" spans="7:8" ht="15">
      <c r="G375" s="21"/>
      <c r="H375" s="21"/>
    </row>
    <row r="376" spans="7:8" ht="15">
      <c r="G376" s="21"/>
      <c r="H376" s="21"/>
    </row>
    <row r="377" spans="7:8" ht="15">
      <c r="G377" s="21"/>
      <c r="H377" s="21"/>
    </row>
    <row r="378" spans="7:8" ht="15">
      <c r="G378" s="21"/>
      <c r="H378" s="21"/>
    </row>
    <row r="379" spans="7:8" ht="15">
      <c r="G379" s="21"/>
      <c r="H379" s="21"/>
    </row>
    <row r="380" spans="7:8" ht="15">
      <c r="G380" s="21"/>
      <c r="H380" s="21"/>
    </row>
    <row r="381" spans="7:8" ht="15">
      <c r="G381" s="21"/>
      <c r="H381" s="21"/>
    </row>
    <row r="382" spans="7:8" ht="15">
      <c r="G382" s="21"/>
      <c r="H382" s="21"/>
    </row>
    <row r="383" spans="7:8" ht="15">
      <c r="G383" s="21"/>
      <c r="H383" s="21"/>
    </row>
    <row r="384" spans="7:8" ht="15">
      <c r="G384" s="21"/>
      <c r="H384" s="21"/>
    </row>
    <row r="385" spans="7:8" ht="15">
      <c r="G385" s="21"/>
      <c r="H385" s="21"/>
    </row>
    <row r="399" spans="7:8" ht="15">
      <c r="G399" s="21"/>
      <c r="H399" s="21"/>
    </row>
    <row r="401" spans="7:8" ht="15">
      <c r="G401" s="21"/>
      <c r="H401" s="21"/>
    </row>
    <row r="402" spans="7:8" ht="15">
      <c r="G402" s="21"/>
      <c r="H402" s="21"/>
    </row>
    <row r="403" spans="7:8" ht="15">
      <c r="G403" s="21"/>
      <c r="H403" s="21"/>
    </row>
    <row r="404" spans="7:8" ht="15">
      <c r="G404" s="21"/>
      <c r="H404" s="21"/>
    </row>
    <row r="405" spans="7:8" ht="15">
      <c r="G405" s="21"/>
      <c r="H405" s="21"/>
    </row>
    <row r="406" spans="7:8" ht="15">
      <c r="G406" s="21"/>
      <c r="H406" s="21"/>
    </row>
    <row r="407" spans="7:8" ht="15">
      <c r="G407" s="21"/>
      <c r="H407" s="21"/>
    </row>
    <row r="408" spans="7:8" ht="15">
      <c r="G408" s="21"/>
      <c r="H408" s="21"/>
    </row>
    <row r="409" spans="7:8" ht="15">
      <c r="G409" s="21"/>
      <c r="H409" s="21"/>
    </row>
    <row r="410" spans="7:8" ht="15">
      <c r="G410" s="21"/>
      <c r="H410" s="21"/>
    </row>
    <row r="411" spans="7:8" ht="15">
      <c r="G411" s="21"/>
      <c r="H411" s="21"/>
    </row>
    <row r="412" spans="7:8" ht="15">
      <c r="G412" s="21"/>
      <c r="H412" s="21"/>
    </row>
    <row r="413" spans="7:8" ht="15">
      <c r="G413" s="21"/>
      <c r="H413" s="21"/>
    </row>
    <row r="414" spans="7:8" ht="15">
      <c r="G414" s="21"/>
      <c r="H414" s="21"/>
    </row>
    <row r="415" spans="7:8" ht="15">
      <c r="G415" s="21"/>
      <c r="H415" s="21"/>
    </row>
    <row r="416" spans="7:8" ht="15">
      <c r="G416" s="21"/>
      <c r="H416" s="21"/>
    </row>
    <row r="417" spans="7:8" ht="15">
      <c r="G417" s="21"/>
      <c r="H417" s="21"/>
    </row>
    <row r="418" spans="7:8" ht="15">
      <c r="G418" s="21"/>
      <c r="H418" s="21"/>
    </row>
    <row r="426" spans="7:8" s="36" customFormat="1" ht="15">
      <c r="G426" s="37"/>
      <c r="H426" s="37"/>
    </row>
    <row r="429" spans="7:8" s="36" customFormat="1" ht="15">
      <c r="G429" s="37"/>
      <c r="H429" s="37"/>
    </row>
    <row r="430" spans="7:8" ht="15">
      <c r="G430" s="21"/>
      <c r="H430" s="21"/>
    </row>
    <row r="448" spans="7:8" ht="15">
      <c r="G448" s="21"/>
      <c r="H448" s="21"/>
    </row>
    <row r="451" spans="7:8" ht="15">
      <c r="G451" s="21"/>
      <c r="H451" s="21"/>
    </row>
  </sheetData>
  <mergeCells count="2">
    <mergeCell ref="C6:F6"/>
    <mergeCell ref="B2:E2"/>
  </mergeCells>
  <printOptions/>
  <pageMargins left="0.984251968503937" right="0.5118110236220472" top="0.7874015748031497" bottom="0.7874015748031497" header="0.31496062992125984" footer="0.31496062992125984"/>
  <pageSetup fitToHeight="100" fitToWidth="1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53"/>
  <sheetViews>
    <sheetView workbookViewId="0" topLeftCell="A1">
      <selection activeCell="B5" sqref="B5"/>
    </sheetView>
  </sheetViews>
  <sheetFormatPr defaultColWidth="9.140625" defaultRowHeight="15"/>
  <cols>
    <col min="1" max="1" width="49.00390625" style="21" customWidth="1"/>
    <col min="2" max="2" width="8.57421875" style="21" customWidth="1"/>
    <col min="3" max="3" width="11.140625" style="21" customWidth="1"/>
    <col min="4" max="4" width="7.140625" style="21" customWidth="1"/>
    <col min="5" max="5" width="13.421875" style="21" customWidth="1"/>
    <col min="6" max="6" width="9.140625" style="22" customWidth="1"/>
    <col min="7" max="7" width="10.28125" style="22" customWidth="1"/>
    <col min="8" max="245" width="9.140625" style="21" customWidth="1"/>
    <col min="246" max="246" width="37.7109375" style="21" customWidth="1"/>
    <col min="247" max="247" width="7.57421875" style="21" customWidth="1"/>
    <col min="248" max="249" width="9.00390625" style="21" customWidth="1"/>
    <col min="250" max="250" width="6.421875" style="21" customWidth="1"/>
    <col min="251" max="251" width="9.28125" style="21" customWidth="1"/>
    <col min="252" max="252" width="11.00390625" style="21" customWidth="1"/>
    <col min="253" max="253" width="9.8515625" style="21" customWidth="1"/>
    <col min="254" max="256" width="9.140625" style="21" hidden="1" customWidth="1"/>
    <col min="257" max="501" width="9.140625" style="21" customWidth="1"/>
    <col min="502" max="502" width="37.7109375" style="21" customWidth="1"/>
    <col min="503" max="503" width="7.57421875" style="21" customWidth="1"/>
    <col min="504" max="505" width="9.00390625" style="21" customWidth="1"/>
    <col min="506" max="506" width="6.421875" style="21" customWidth="1"/>
    <col min="507" max="507" width="9.28125" style="21" customWidth="1"/>
    <col min="508" max="508" width="11.00390625" style="21" customWidth="1"/>
    <col min="509" max="509" width="9.8515625" style="21" customWidth="1"/>
    <col min="510" max="512" width="9.140625" style="21" hidden="1" customWidth="1"/>
    <col min="513" max="757" width="9.140625" style="21" customWidth="1"/>
    <col min="758" max="758" width="37.7109375" style="21" customWidth="1"/>
    <col min="759" max="759" width="7.57421875" style="21" customWidth="1"/>
    <col min="760" max="761" width="9.00390625" style="21" customWidth="1"/>
    <col min="762" max="762" width="6.421875" style="21" customWidth="1"/>
    <col min="763" max="763" width="9.28125" style="21" customWidth="1"/>
    <col min="764" max="764" width="11.00390625" style="21" customWidth="1"/>
    <col min="765" max="765" width="9.8515625" style="21" customWidth="1"/>
    <col min="766" max="768" width="9.140625" style="21" hidden="1" customWidth="1"/>
    <col min="769" max="1013" width="9.140625" style="21" customWidth="1"/>
    <col min="1014" max="1014" width="37.7109375" style="21" customWidth="1"/>
    <col min="1015" max="1015" width="7.57421875" style="21" customWidth="1"/>
    <col min="1016" max="1017" width="9.00390625" style="21" customWidth="1"/>
    <col min="1018" max="1018" width="6.421875" style="21" customWidth="1"/>
    <col min="1019" max="1019" width="9.28125" style="21" customWidth="1"/>
    <col min="1020" max="1020" width="11.00390625" style="21" customWidth="1"/>
    <col min="1021" max="1021" width="9.8515625" style="21" customWidth="1"/>
    <col min="1022" max="1024" width="9.140625" style="21" hidden="1" customWidth="1"/>
    <col min="1025" max="1269" width="9.140625" style="21" customWidth="1"/>
    <col min="1270" max="1270" width="37.7109375" style="21" customWidth="1"/>
    <col min="1271" max="1271" width="7.57421875" style="21" customWidth="1"/>
    <col min="1272" max="1273" width="9.00390625" style="21" customWidth="1"/>
    <col min="1274" max="1274" width="6.421875" style="21" customWidth="1"/>
    <col min="1275" max="1275" width="9.28125" style="21" customWidth="1"/>
    <col min="1276" max="1276" width="11.00390625" style="21" customWidth="1"/>
    <col min="1277" max="1277" width="9.8515625" style="21" customWidth="1"/>
    <col min="1278" max="1280" width="9.140625" style="21" hidden="1" customWidth="1"/>
    <col min="1281" max="1525" width="9.140625" style="21" customWidth="1"/>
    <col min="1526" max="1526" width="37.7109375" style="21" customWidth="1"/>
    <col min="1527" max="1527" width="7.57421875" style="21" customWidth="1"/>
    <col min="1528" max="1529" width="9.00390625" style="21" customWidth="1"/>
    <col min="1530" max="1530" width="6.421875" style="21" customWidth="1"/>
    <col min="1531" max="1531" width="9.28125" style="21" customWidth="1"/>
    <col min="1532" max="1532" width="11.00390625" style="21" customWidth="1"/>
    <col min="1533" max="1533" width="9.8515625" style="21" customWidth="1"/>
    <col min="1534" max="1536" width="9.140625" style="21" hidden="1" customWidth="1"/>
    <col min="1537" max="1781" width="9.140625" style="21" customWidth="1"/>
    <col min="1782" max="1782" width="37.7109375" style="21" customWidth="1"/>
    <col min="1783" max="1783" width="7.57421875" style="21" customWidth="1"/>
    <col min="1784" max="1785" width="9.00390625" style="21" customWidth="1"/>
    <col min="1786" max="1786" width="6.421875" style="21" customWidth="1"/>
    <col min="1787" max="1787" width="9.28125" style="21" customWidth="1"/>
    <col min="1788" max="1788" width="11.00390625" style="21" customWidth="1"/>
    <col min="1789" max="1789" width="9.8515625" style="21" customWidth="1"/>
    <col min="1790" max="1792" width="9.140625" style="21" hidden="1" customWidth="1"/>
    <col min="1793" max="2037" width="9.140625" style="21" customWidth="1"/>
    <col min="2038" max="2038" width="37.7109375" style="21" customWidth="1"/>
    <col min="2039" max="2039" width="7.57421875" style="21" customWidth="1"/>
    <col min="2040" max="2041" width="9.00390625" style="21" customWidth="1"/>
    <col min="2042" max="2042" width="6.421875" style="21" customWidth="1"/>
    <col min="2043" max="2043" width="9.28125" style="21" customWidth="1"/>
    <col min="2044" max="2044" width="11.00390625" style="21" customWidth="1"/>
    <col min="2045" max="2045" width="9.8515625" style="21" customWidth="1"/>
    <col min="2046" max="2048" width="9.140625" style="21" hidden="1" customWidth="1"/>
    <col min="2049" max="2293" width="9.140625" style="21" customWidth="1"/>
    <col min="2294" max="2294" width="37.7109375" style="21" customWidth="1"/>
    <col min="2295" max="2295" width="7.57421875" style="21" customWidth="1"/>
    <col min="2296" max="2297" width="9.00390625" style="21" customWidth="1"/>
    <col min="2298" max="2298" width="6.421875" style="21" customWidth="1"/>
    <col min="2299" max="2299" width="9.28125" style="21" customWidth="1"/>
    <col min="2300" max="2300" width="11.00390625" style="21" customWidth="1"/>
    <col min="2301" max="2301" width="9.8515625" style="21" customWidth="1"/>
    <col min="2302" max="2304" width="9.140625" style="21" hidden="1" customWidth="1"/>
    <col min="2305" max="2549" width="9.140625" style="21" customWidth="1"/>
    <col min="2550" max="2550" width="37.7109375" style="21" customWidth="1"/>
    <col min="2551" max="2551" width="7.57421875" style="21" customWidth="1"/>
    <col min="2552" max="2553" width="9.00390625" style="21" customWidth="1"/>
    <col min="2554" max="2554" width="6.421875" style="21" customWidth="1"/>
    <col min="2555" max="2555" width="9.28125" style="21" customWidth="1"/>
    <col min="2556" max="2556" width="11.00390625" style="21" customWidth="1"/>
    <col min="2557" max="2557" width="9.8515625" style="21" customWidth="1"/>
    <col min="2558" max="2560" width="9.140625" style="21" hidden="1" customWidth="1"/>
    <col min="2561" max="2805" width="9.140625" style="21" customWidth="1"/>
    <col min="2806" max="2806" width="37.7109375" style="21" customWidth="1"/>
    <col min="2807" max="2807" width="7.57421875" style="21" customWidth="1"/>
    <col min="2808" max="2809" width="9.00390625" style="21" customWidth="1"/>
    <col min="2810" max="2810" width="6.421875" style="21" customWidth="1"/>
    <col min="2811" max="2811" width="9.28125" style="21" customWidth="1"/>
    <col min="2812" max="2812" width="11.00390625" style="21" customWidth="1"/>
    <col min="2813" max="2813" width="9.8515625" style="21" customWidth="1"/>
    <col min="2814" max="2816" width="9.140625" style="21" hidden="1" customWidth="1"/>
    <col min="2817" max="3061" width="9.140625" style="21" customWidth="1"/>
    <col min="3062" max="3062" width="37.7109375" style="21" customWidth="1"/>
    <col min="3063" max="3063" width="7.57421875" style="21" customWidth="1"/>
    <col min="3064" max="3065" width="9.00390625" style="21" customWidth="1"/>
    <col min="3066" max="3066" width="6.421875" style="21" customWidth="1"/>
    <col min="3067" max="3067" width="9.28125" style="21" customWidth="1"/>
    <col min="3068" max="3068" width="11.00390625" style="21" customWidth="1"/>
    <col min="3069" max="3069" width="9.8515625" style="21" customWidth="1"/>
    <col min="3070" max="3072" width="9.140625" style="21" hidden="1" customWidth="1"/>
    <col min="3073" max="3317" width="9.140625" style="21" customWidth="1"/>
    <col min="3318" max="3318" width="37.7109375" style="21" customWidth="1"/>
    <col min="3319" max="3319" width="7.57421875" style="21" customWidth="1"/>
    <col min="3320" max="3321" width="9.00390625" style="21" customWidth="1"/>
    <col min="3322" max="3322" width="6.421875" style="21" customWidth="1"/>
    <col min="3323" max="3323" width="9.28125" style="21" customWidth="1"/>
    <col min="3324" max="3324" width="11.00390625" style="21" customWidth="1"/>
    <col min="3325" max="3325" width="9.8515625" style="21" customWidth="1"/>
    <col min="3326" max="3328" width="9.140625" style="21" hidden="1" customWidth="1"/>
    <col min="3329" max="3573" width="9.140625" style="21" customWidth="1"/>
    <col min="3574" max="3574" width="37.7109375" style="21" customWidth="1"/>
    <col min="3575" max="3575" width="7.57421875" style="21" customWidth="1"/>
    <col min="3576" max="3577" width="9.00390625" style="21" customWidth="1"/>
    <col min="3578" max="3578" width="6.421875" style="21" customWidth="1"/>
    <col min="3579" max="3579" width="9.28125" style="21" customWidth="1"/>
    <col min="3580" max="3580" width="11.00390625" style="21" customWidth="1"/>
    <col min="3581" max="3581" width="9.8515625" style="21" customWidth="1"/>
    <col min="3582" max="3584" width="9.140625" style="21" hidden="1" customWidth="1"/>
    <col min="3585" max="3829" width="9.140625" style="21" customWidth="1"/>
    <col min="3830" max="3830" width="37.7109375" style="21" customWidth="1"/>
    <col min="3831" max="3831" width="7.57421875" style="21" customWidth="1"/>
    <col min="3832" max="3833" width="9.00390625" style="21" customWidth="1"/>
    <col min="3834" max="3834" width="6.421875" style="21" customWidth="1"/>
    <col min="3835" max="3835" width="9.28125" style="21" customWidth="1"/>
    <col min="3836" max="3836" width="11.00390625" style="21" customWidth="1"/>
    <col min="3837" max="3837" width="9.8515625" style="21" customWidth="1"/>
    <col min="3838" max="3840" width="9.140625" style="21" hidden="1" customWidth="1"/>
    <col min="3841" max="4085" width="9.140625" style="21" customWidth="1"/>
    <col min="4086" max="4086" width="37.7109375" style="21" customWidth="1"/>
    <col min="4087" max="4087" width="7.57421875" style="21" customWidth="1"/>
    <col min="4088" max="4089" width="9.00390625" style="21" customWidth="1"/>
    <col min="4090" max="4090" width="6.421875" style="21" customWidth="1"/>
    <col min="4091" max="4091" width="9.28125" style="21" customWidth="1"/>
    <col min="4092" max="4092" width="11.00390625" style="21" customWidth="1"/>
    <col min="4093" max="4093" width="9.8515625" style="21" customWidth="1"/>
    <col min="4094" max="4096" width="9.140625" style="21" hidden="1" customWidth="1"/>
    <col min="4097" max="4341" width="9.140625" style="21" customWidth="1"/>
    <col min="4342" max="4342" width="37.7109375" style="21" customWidth="1"/>
    <col min="4343" max="4343" width="7.57421875" style="21" customWidth="1"/>
    <col min="4344" max="4345" width="9.00390625" style="21" customWidth="1"/>
    <col min="4346" max="4346" width="6.421875" style="21" customWidth="1"/>
    <col min="4347" max="4347" width="9.28125" style="21" customWidth="1"/>
    <col min="4348" max="4348" width="11.00390625" style="21" customWidth="1"/>
    <col min="4349" max="4349" width="9.8515625" style="21" customWidth="1"/>
    <col min="4350" max="4352" width="9.140625" style="21" hidden="1" customWidth="1"/>
    <col min="4353" max="4597" width="9.140625" style="21" customWidth="1"/>
    <col min="4598" max="4598" width="37.7109375" style="21" customWidth="1"/>
    <col min="4599" max="4599" width="7.57421875" style="21" customWidth="1"/>
    <col min="4600" max="4601" width="9.00390625" style="21" customWidth="1"/>
    <col min="4602" max="4602" width="6.421875" style="21" customWidth="1"/>
    <col min="4603" max="4603" width="9.28125" style="21" customWidth="1"/>
    <col min="4604" max="4604" width="11.00390625" style="21" customWidth="1"/>
    <col min="4605" max="4605" width="9.8515625" style="21" customWidth="1"/>
    <col min="4606" max="4608" width="9.140625" style="21" hidden="1" customWidth="1"/>
    <col min="4609" max="4853" width="9.140625" style="21" customWidth="1"/>
    <col min="4854" max="4854" width="37.7109375" style="21" customWidth="1"/>
    <col min="4855" max="4855" width="7.57421875" style="21" customWidth="1"/>
    <col min="4856" max="4857" width="9.00390625" style="21" customWidth="1"/>
    <col min="4858" max="4858" width="6.421875" style="21" customWidth="1"/>
    <col min="4859" max="4859" width="9.28125" style="21" customWidth="1"/>
    <col min="4860" max="4860" width="11.00390625" style="21" customWidth="1"/>
    <col min="4861" max="4861" width="9.8515625" style="21" customWidth="1"/>
    <col min="4862" max="4864" width="9.140625" style="21" hidden="1" customWidth="1"/>
    <col min="4865" max="5109" width="9.140625" style="21" customWidth="1"/>
    <col min="5110" max="5110" width="37.7109375" style="21" customWidth="1"/>
    <col min="5111" max="5111" width="7.57421875" style="21" customWidth="1"/>
    <col min="5112" max="5113" width="9.00390625" style="21" customWidth="1"/>
    <col min="5114" max="5114" width="6.421875" style="21" customWidth="1"/>
    <col min="5115" max="5115" width="9.28125" style="21" customWidth="1"/>
    <col min="5116" max="5116" width="11.00390625" style="21" customWidth="1"/>
    <col min="5117" max="5117" width="9.8515625" style="21" customWidth="1"/>
    <col min="5118" max="5120" width="9.140625" style="21" hidden="1" customWidth="1"/>
    <col min="5121" max="5365" width="9.140625" style="21" customWidth="1"/>
    <col min="5366" max="5366" width="37.7109375" style="21" customWidth="1"/>
    <col min="5367" max="5367" width="7.57421875" style="21" customWidth="1"/>
    <col min="5368" max="5369" width="9.00390625" style="21" customWidth="1"/>
    <col min="5370" max="5370" width="6.421875" style="21" customWidth="1"/>
    <col min="5371" max="5371" width="9.28125" style="21" customWidth="1"/>
    <col min="5372" max="5372" width="11.00390625" style="21" customWidth="1"/>
    <col min="5373" max="5373" width="9.8515625" style="21" customWidth="1"/>
    <col min="5374" max="5376" width="9.140625" style="21" hidden="1" customWidth="1"/>
    <col min="5377" max="5621" width="9.140625" style="21" customWidth="1"/>
    <col min="5622" max="5622" width="37.7109375" style="21" customWidth="1"/>
    <col min="5623" max="5623" width="7.57421875" style="21" customWidth="1"/>
    <col min="5624" max="5625" width="9.00390625" style="21" customWidth="1"/>
    <col min="5626" max="5626" width="6.421875" style="21" customWidth="1"/>
    <col min="5627" max="5627" width="9.28125" style="21" customWidth="1"/>
    <col min="5628" max="5628" width="11.00390625" style="21" customWidth="1"/>
    <col min="5629" max="5629" width="9.8515625" style="21" customWidth="1"/>
    <col min="5630" max="5632" width="9.140625" style="21" hidden="1" customWidth="1"/>
    <col min="5633" max="5877" width="9.140625" style="21" customWidth="1"/>
    <col min="5878" max="5878" width="37.7109375" style="21" customWidth="1"/>
    <col min="5879" max="5879" width="7.57421875" style="21" customWidth="1"/>
    <col min="5880" max="5881" width="9.00390625" style="21" customWidth="1"/>
    <col min="5882" max="5882" width="6.421875" style="21" customWidth="1"/>
    <col min="5883" max="5883" width="9.28125" style="21" customWidth="1"/>
    <col min="5884" max="5884" width="11.00390625" style="21" customWidth="1"/>
    <col min="5885" max="5885" width="9.8515625" style="21" customWidth="1"/>
    <col min="5886" max="5888" width="9.140625" style="21" hidden="1" customWidth="1"/>
    <col min="5889" max="6133" width="9.140625" style="21" customWidth="1"/>
    <col min="6134" max="6134" width="37.7109375" style="21" customWidth="1"/>
    <col min="6135" max="6135" width="7.57421875" style="21" customWidth="1"/>
    <col min="6136" max="6137" width="9.00390625" style="21" customWidth="1"/>
    <col min="6138" max="6138" width="6.421875" style="21" customWidth="1"/>
    <col min="6139" max="6139" width="9.28125" style="21" customWidth="1"/>
    <col min="6140" max="6140" width="11.00390625" style="21" customWidth="1"/>
    <col min="6141" max="6141" width="9.8515625" style="21" customWidth="1"/>
    <col min="6142" max="6144" width="9.140625" style="21" hidden="1" customWidth="1"/>
    <col min="6145" max="6389" width="9.140625" style="21" customWidth="1"/>
    <col min="6390" max="6390" width="37.7109375" style="21" customWidth="1"/>
    <col min="6391" max="6391" width="7.57421875" style="21" customWidth="1"/>
    <col min="6392" max="6393" width="9.00390625" style="21" customWidth="1"/>
    <col min="6394" max="6394" width="6.421875" style="21" customWidth="1"/>
    <col min="6395" max="6395" width="9.28125" style="21" customWidth="1"/>
    <col min="6396" max="6396" width="11.00390625" style="21" customWidth="1"/>
    <col min="6397" max="6397" width="9.8515625" style="21" customWidth="1"/>
    <col min="6398" max="6400" width="9.140625" style="21" hidden="1" customWidth="1"/>
    <col min="6401" max="6645" width="9.140625" style="21" customWidth="1"/>
    <col min="6646" max="6646" width="37.7109375" style="21" customWidth="1"/>
    <col min="6647" max="6647" width="7.57421875" style="21" customWidth="1"/>
    <col min="6648" max="6649" width="9.00390625" style="21" customWidth="1"/>
    <col min="6650" max="6650" width="6.421875" style="21" customWidth="1"/>
    <col min="6651" max="6651" width="9.28125" style="21" customWidth="1"/>
    <col min="6652" max="6652" width="11.00390625" style="21" customWidth="1"/>
    <col min="6653" max="6653" width="9.8515625" style="21" customWidth="1"/>
    <col min="6654" max="6656" width="9.140625" style="21" hidden="1" customWidth="1"/>
    <col min="6657" max="6901" width="9.140625" style="21" customWidth="1"/>
    <col min="6902" max="6902" width="37.7109375" style="21" customWidth="1"/>
    <col min="6903" max="6903" width="7.57421875" style="21" customWidth="1"/>
    <col min="6904" max="6905" width="9.00390625" style="21" customWidth="1"/>
    <col min="6906" max="6906" width="6.421875" style="21" customWidth="1"/>
    <col min="6907" max="6907" width="9.28125" style="21" customWidth="1"/>
    <col min="6908" max="6908" width="11.00390625" style="21" customWidth="1"/>
    <col min="6909" max="6909" width="9.8515625" style="21" customWidth="1"/>
    <col min="6910" max="6912" width="9.140625" style="21" hidden="1" customWidth="1"/>
    <col min="6913" max="7157" width="9.140625" style="21" customWidth="1"/>
    <col min="7158" max="7158" width="37.7109375" style="21" customWidth="1"/>
    <col min="7159" max="7159" width="7.57421875" style="21" customWidth="1"/>
    <col min="7160" max="7161" width="9.00390625" style="21" customWidth="1"/>
    <col min="7162" max="7162" width="6.421875" style="21" customWidth="1"/>
    <col min="7163" max="7163" width="9.28125" style="21" customWidth="1"/>
    <col min="7164" max="7164" width="11.00390625" style="21" customWidth="1"/>
    <col min="7165" max="7165" width="9.8515625" style="21" customWidth="1"/>
    <col min="7166" max="7168" width="9.140625" style="21" hidden="1" customWidth="1"/>
    <col min="7169" max="7413" width="9.140625" style="21" customWidth="1"/>
    <col min="7414" max="7414" width="37.7109375" style="21" customWidth="1"/>
    <col min="7415" max="7415" width="7.57421875" style="21" customWidth="1"/>
    <col min="7416" max="7417" width="9.00390625" style="21" customWidth="1"/>
    <col min="7418" max="7418" width="6.421875" style="21" customWidth="1"/>
    <col min="7419" max="7419" width="9.28125" style="21" customWidth="1"/>
    <col min="7420" max="7420" width="11.00390625" style="21" customWidth="1"/>
    <col min="7421" max="7421" width="9.8515625" style="21" customWidth="1"/>
    <col min="7422" max="7424" width="9.140625" style="21" hidden="1" customWidth="1"/>
    <col min="7425" max="7669" width="9.140625" style="21" customWidth="1"/>
    <col min="7670" max="7670" width="37.7109375" style="21" customWidth="1"/>
    <col min="7671" max="7671" width="7.57421875" style="21" customWidth="1"/>
    <col min="7672" max="7673" width="9.00390625" style="21" customWidth="1"/>
    <col min="7674" max="7674" width="6.421875" style="21" customWidth="1"/>
    <col min="7675" max="7675" width="9.28125" style="21" customWidth="1"/>
    <col min="7676" max="7676" width="11.00390625" style="21" customWidth="1"/>
    <col min="7677" max="7677" width="9.8515625" style="21" customWidth="1"/>
    <col min="7678" max="7680" width="9.140625" style="21" hidden="1" customWidth="1"/>
    <col min="7681" max="7925" width="9.140625" style="21" customWidth="1"/>
    <col min="7926" max="7926" width="37.7109375" style="21" customWidth="1"/>
    <col min="7927" max="7927" width="7.57421875" style="21" customWidth="1"/>
    <col min="7928" max="7929" width="9.00390625" style="21" customWidth="1"/>
    <col min="7930" max="7930" width="6.421875" style="21" customWidth="1"/>
    <col min="7931" max="7931" width="9.28125" style="21" customWidth="1"/>
    <col min="7932" max="7932" width="11.00390625" style="21" customWidth="1"/>
    <col min="7933" max="7933" width="9.8515625" style="21" customWidth="1"/>
    <col min="7934" max="7936" width="9.140625" style="21" hidden="1" customWidth="1"/>
    <col min="7937" max="8181" width="9.140625" style="21" customWidth="1"/>
    <col min="8182" max="8182" width="37.7109375" style="21" customWidth="1"/>
    <col min="8183" max="8183" width="7.57421875" style="21" customWidth="1"/>
    <col min="8184" max="8185" width="9.00390625" style="21" customWidth="1"/>
    <col min="8186" max="8186" width="6.421875" style="21" customWidth="1"/>
    <col min="8187" max="8187" width="9.28125" style="21" customWidth="1"/>
    <col min="8188" max="8188" width="11.00390625" style="21" customWidth="1"/>
    <col min="8189" max="8189" width="9.8515625" style="21" customWidth="1"/>
    <col min="8190" max="8192" width="9.140625" style="21" hidden="1" customWidth="1"/>
    <col min="8193" max="8437" width="9.140625" style="21" customWidth="1"/>
    <col min="8438" max="8438" width="37.7109375" style="21" customWidth="1"/>
    <col min="8439" max="8439" width="7.57421875" style="21" customWidth="1"/>
    <col min="8440" max="8441" width="9.00390625" style="21" customWidth="1"/>
    <col min="8442" max="8442" width="6.421875" style="21" customWidth="1"/>
    <col min="8443" max="8443" width="9.28125" style="21" customWidth="1"/>
    <col min="8444" max="8444" width="11.00390625" style="21" customWidth="1"/>
    <col min="8445" max="8445" width="9.8515625" style="21" customWidth="1"/>
    <col min="8446" max="8448" width="9.140625" style="21" hidden="1" customWidth="1"/>
    <col min="8449" max="8693" width="9.140625" style="21" customWidth="1"/>
    <col min="8694" max="8694" width="37.7109375" style="21" customWidth="1"/>
    <col min="8695" max="8695" width="7.57421875" style="21" customWidth="1"/>
    <col min="8696" max="8697" width="9.00390625" style="21" customWidth="1"/>
    <col min="8698" max="8698" width="6.421875" style="21" customWidth="1"/>
    <col min="8699" max="8699" width="9.28125" style="21" customWidth="1"/>
    <col min="8700" max="8700" width="11.00390625" style="21" customWidth="1"/>
    <col min="8701" max="8701" width="9.8515625" style="21" customWidth="1"/>
    <col min="8702" max="8704" width="9.140625" style="21" hidden="1" customWidth="1"/>
    <col min="8705" max="8949" width="9.140625" style="21" customWidth="1"/>
    <col min="8950" max="8950" width="37.7109375" style="21" customWidth="1"/>
    <col min="8951" max="8951" width="7.57421875" style="21" customWidth="1"/>
    <col min="8952" max="8953" width="9.00390625" style="21" customWidth="1"/>
    <col min="8954" max="8954" width="6.421875" style="21" customWidth="1"/>
    <col min="8955" max="8955" width="9.28125" style="21" customWidth="1"/>
    <col min="8956" max="8956" width="11.00390625" style="21" customWidth="1"/>
    <col min="8957" max="8957" width="9.8515625" style="21" customWidth="1"/>
    <col min="8958" max="8960" width="9.140625" style="21" hidden="1" customWidth="1"/>
    <col min="8961" max="9205" width="9.140625" style="21" customWidth="1"/>
    <col min="9206" max="9206" width="37.7109375" style="21" customWidth="1"/>
    <col min="9207" max="9207" width="7.57421875" style="21" customWidth="1"/>
    <col min="9208" max="9209" width="9.00390625" style="21" customWidth="1"/>
    <col min="9210" max="9210" width="6.421875" style="21" customWidth="1"/>
    <col min="9211" max="9211" width="9.28125" style="21" customWidth="1"/>
    <col min="9212" max="9212" width="11.00390625" style="21" customWidth="1"/>
    <col min="9213" max="9213" width="9.8515625" style="21" customWidth="1"/>
    <col min="9214" max="9216" width="9.140625" style="21" hidden="1" customWidth="1"/>
    <col min="9217" max="9461" width="9.140625" style="21" customWidth="1"/>
    <col min="9462" max="9462" width="37.7109375" style="21" customWidth="1"/>
    <col min="9463" max="9463" width="7.57421875" style="21" customWidth="1"/>
    <col min="9464" max="9465" width="9.00390625" style="21" customWidth="1"/>
    <col min="9466" max="9466" width="6.421875" style="21" customWidth="1"/>
    <col min="9467" max="9467" width="9.28125" style="21" customWidth="1"/>
    <col min="9468" max="9468" width="11.00390625" style="21" customWidth="1"/>
    <col min="9469" max="9469" width="9.8515625" style="21" customWidth="1"/>
    <col min="9470" max="9472" width="9.140625" style="21" hidden="1" customWidth="1"/>
    <col min="9473" max="9717" width="9.140625" style="21" customWidth="1"/>
    <col min="9718" max="9718" width="37.7109375" style="21" customWidth="1"/>
    <col min="9719" max="9719" width="7.57421875" style="21" customWidth="1"/>
    <col min="9720" max="9721" width="9.00390625" style="21" customWidth="1"/>
    <col min="9722" max="9722" width="6.421875" style="21" customWidth="1"/>
    <col min="9723" max="9723" width="9.28125" style="21" customWidth="1"/>
    <col min="9724" max="9724" width="11.00390625" style="21" customWidth="1"/>
    <col min="9725" max="9725" width="9.8515625" style="21" customWidth="1"/>
    <col min="9726" max="9728" width="9.140625" style="21" hidden="1" customWidth="1"/>
    <col min="9729" max="9973" width="9.140625" style="21" customWidth="1"/>
    <col min="9974" max="9974" width="37.7109375" style="21" customWidth="1"/>
    <col min="9975" max="9975" width="7.57421875" style="21" customWidth="1"/>
    <col min="9976" max="9977" width="9.00390625" style="21" customWidth="1"/>
    <col min="9978" max="9978" width="6.421875" style="21" customWidth="1"/>
    <col min="9979" max="9979" width="9.28125" style="21" customWidth="1"/>
    <col min="9980" max="9980" width="11.00390625" style="21" customWidth="1"/>
    <col min="9981" max="9981" width="9.8515625" style="21" customWidth="1"/>
    <col min="9982" max="9984" width="9.140625" style="21" hidden="1" customWidth="1"/>
    <col min="9985" max="10229" width="9.140625" style="21" customWidth="1"/>
    <col min="10230" max="10230" width="37.7109375" style="21" customWidth="1"/>
    <col min="10231" max="10231" width="7.57421875" style="21" customWidth="1"/>
    <col min="10232" max="10233" width="9.00390625" style="21" customWidth="1"/>
    <col min="10234" max="10234" width="6.421875" style="21" customWidth="1"/>
    <col min="10235" max="10235" width="9.28125" style="21" customWidth="1"/>
    <col min="10236" max="10236" width="11.00390625" style="21" customWidth="1"/>
    <col min="10237" max="10237" width="9.8515625" style="21" customWidth="1"/>
    <col min="10238" max="10240" width="9.140625" style="21" hidden="1" customWidth="1"/>
    <col min="10241" max="10485" width="9.140625" style="21" customWidth="1"/>
    <col min="10486" max="10486" width="37.7109375" style="21" customWidth="1"/>
    <col min="10487" max="10487" width="7.57421875" style="21" customWidth="1"/>
    <col min="10488" max="10489" width="9.00390625" style="21" customWidth="1"/>
    <col min="10490" max="10490" width="6.421875" style="21" customWidth="1"/>
    <col min="10491" max="10491" width="9.28125" style="21" customWidth="1"/>
    <col min="10492" max="10492" width="11.00390625" style="21" customWidth="1"/>
    <col min="10493" max="10493" width="9.8515625" style="21" customWidth="1"/>
    <col min="10494" max="10496" width="9.140625" style="21" hidden="1" customWidth="1"/>
    <col min="10497" max="10741" width="9.140625" style="21" customWidth="1"/>
    <col min="10742" max="10742" width="37.7109375" style="21" customWidth="1"/>
    <col min="10743" max="10743" width="7.57421875" style="21" customWidth="1"/>
    <col min="10744" max="10745" width="9.00390625" style="21" customWidth="1"/>
    <col min="10746" max="10746" width="6.421875" style="21" customWidth="1"/>
    <col min="10747" max="10747" width="9.28125" style="21" customWidth="1"/>
    <col min="10748" max="10748" width="11.00390625" style="21" customWidth="1"/>
    <col min="10749" max="10749" width="9.8515625" style="21" customWidth="1"/>
    <col min="10750" max="10752" width="9.140625" style="21" hidden="1" customWidth="1"/>
    <col min="10753" max="10997" width="9.140625" style="21" customWidth="1"/>
    <col min="10998" max="10998" width="37.7109375" style="21" customWidth="1"/>
    <col min="10999" max="10999" width="7.57421875" style="21" customWidth="1"/>
    <col min="11000" max="11001" width="9.00390625" style="21" customWidth="1"/>
    <col min="11002" max="11002" width="6.421875" style="21" customWidth="1"/>
    <col min="11003" max="11003" width="9.28125" style="21" customWidth="1"/>
    <col min="11004" max="11004" width="11.00390625" style="21" customWidth="1"/>
    <col min="11005" max="11005" width="9.8515625" style="21" customWidth="1"/>
    <col min="11006" max="11008" width="9.140625" style="21" hidden="1" customWidth="1"/>
    <col min="11009" max="11253" width="9.140625" style="21" customWidth="1"/>
    <col min="11254" max="11254" width="37.7109375" style="21" customWidth="1"/>
    <col min="11255" max="11255" width="7.57421875" style="21" customWidth="1"/>
    <col min="11256" max="11257" width="9.00390625" style="21" customWidth="1"/>
    <col min="11258" max="11258" width="6.421875" style="21" customWidth="1"/>
    <col min="11259" max="11259" width="9.28125" style="21" customWidth="1"/>
    <col min="11260" max="11260" width="11.00390625" style="21" customWidth="1"/>
    <col min="11261" max="11261" width="9.8515625" style="21" customWidth="1"/>
    <col min="11262" max="11264" width="9.140625" style="21" hidden="1" customWidth="1"/>
    <col min="11265" max="11509" width="9.140625" style="21" customWidth="1"/>
    <col min="11510" max="11510" width="37.7109375" style="21" customWidth="1"/>
    <col min="11511" max="11511" width="7.57421875" style="21" customWidth="1"/>
    <col min="11512" max="11513" width="9.00390625" style="21" customWidth="1"/>
    <col min="11514" max="11514" width="6.421875" style="21" customWidth="1"/>
    <col min="11515" max="11515" width="9.28125" style="21" customWidth="1"/>
    <col min="11516" max="11516" width="11.00390625" style="21" customWidth="1"/>
    <col min="11517" max="11517" width="9.8515625" style="21" customWidth="1"/>
    <col min="11518" max="11520" width="9.140625" style="21" hidden="1" customWidth="1"/>
    <col min="11521" max="11765" width="9.140625" style="21" customWidth="1"/>
    <col min="11766" max="11766" width="37.7109375" style="21" customWidth="1"/>
    <col min="11767" max="11767" width="7.57421875" style="21" customWidth="1"/>
    <col min="11768" max="11769" width="9.00390625" style="21" customWidth="1"/>
    <col min="11770" max="11770" width="6.421875" style="21" customWidth="1"/>
    <col min="11771" max="11771" width="9.28125" style="21" customWidth="1"/>
    <col min="11772" max="11772" width="11.00390625" style="21" customWidth="1"/>
    <col min="11773" max="11773" width="9.8515625" style="21" customWidth="1"/>
    <col min="11774" max="11776" width="9.140625" style="21" hidden="1" customWidth="1"/>
    <col min="11777" max="12021" width="9.140625" style="21" customWidth="1"/>
    <col min="12022" max="12022" width="37.7109375" style="21" customWidth="1"/>
    <col min="12023" max="12023" width="7.57421875" style="21" customWidth="1"/>
    <col min="12024" max="12025" width="9.00390625" style="21" customWidth="1"/>
    <col min="12026" max="12026" width="6.421875" style="21" customWidth="1"/>
    <col min="12027" max="12027" width="9.28125" style="21" customWidth="1"/>
    <col min="12028" max="12028" width="11.00390625" style="21" customWidth="1"/>
    <col min="12029" max="12029" width="9.8515625" style="21" customWidth="1"/>
    <col min="12030" max="12032" width="9.140625" style="21" hidden="1" customWidth="1"/>
    <col min="12033" max="12277" width="9.140625" style="21" customWidth="1"/>
    <col min="12278" max="12278" width="37.7109375" style="21" customWidth="1"/>
    <col min="12279" max="12279" width="7.57421875" style="21" customWidth="1"/>
    <col min="12280" max="12281" width="9.00390625" style="21" customWidth="1"/>
    <col min="12282" max="12282" width="6.421875" style="21" customWidth="1"/>
    <col min="12283" max="12283" width="9.28125" style="21" customWidth="1"/>
    <col min="12284" max="12284" width="11.00390625" style="21" customWidth="1"/>
    <col min="12285" max="12285" width="9.8515625" style="21" customWidth="1"/>
    <col min="12286" max="12288" width="9.140625" style="21" hidden="1" customWidth="1"/>
    <col min="12289" max="12533" width="9.140625" style="21" customWidth="1"/>
    <col min="12534" max="12534" width="37.7109375" style="21" customWidth="1"/>
    <col min="12535" max="12535" width="7.57421875" style="21" customWidth="1"/>
    <col min="12536" max="12537" width="9.00390625" style="21" customWidth="1"/>
    <col min="12538" max="12538" width="6.421875" style="21" customWidth="1"/>
    <col min="12539" max="12539" width="9.28125" style="21" customWidth="1"/>
    <col min="12540" max="12540" width="11.00390625" style="21" customWidth="1"/>
    <col min="12541" max="12541" width="9.8515625" style="21" customWidth="1"/>
    <col min="12542" max="12544" width="9.140625" style="21" hidden="1" customWidth="1"/>
    <col min="12545" max="12789" width="9.140625" style="21" customWidth="1"/>
    <col min="12790" max="12790" width="37.7109375" style="21" customWidth="1"/>
    <col min="12791" max="12791" width="7.57421875" style="21" customWidth="1"/>
    <col min="12792" max="12793" width="9.00390625" style="21" customWidth="1"/>
    <col min="12794" max="12794" width="6.421875" style="21" customWidth="1"/>
    <col min="12795" max="12795" width="9.28125" style="21" customWidth="1"/>
    <col min="12796" max="12796" width="11.00390625" style="21" customWidth="1"/>
    <col min="12797" max="12797" width="9.8515625" style="21" customWidth="1"/>
    <col min="12798" max="12800" width="9.140625" style="21" hidden="1" customWidth="1"/>
    <col min="12801" max="13045" width="9.140625" style="21" customWidth="1"/>
    <col min="13046" max="13046" width="37.7109375" style="21" customWidth="1"/>
    <col min="13047" max="13047" width="7.57421875" style="21" customWidth="1"/>
    <col min="13048" max="13049" width="9.00390625" style="21" customWidth="1"/>
    <col min="13050" max="13050" width="6.421875" style="21" customWidth="1"/>
    <col min="13051" max="13051" width="9.28125" style="21" customWidth="1"/>
    <col min="13052" max="13052" width="11.00390625" style="21" customWidth="1"/>
    <col min="13053" max="13053" width="9.8515625" style="21" customWidth="1"/>
    <col min="13054" max="13056" width="9.140625" style="21" hidden="1" customWidth="1"/>
    <col min="13057" max="13301" width="9.140625" style="21" customWidth="1"/>
    <col min="13302" max="13302" width="37.7109375" style="21" customWidth="1"/>
    <col min="13303" max="13303" width="7.57421875" style="21" customWidth="1"/>
    <col min="13304" max="13305" width="9.00390625" style="21" customWidth="1"/>
    <col min="13306" max="13306" width="6.421875" style="21" customWidth="1"/>
    <col min="13307" max="13307" width="9.28125" style="21" customWidth="1"/>
    <col min="13308" max="13308" width="11.00390625" style="21" customWidth="1"/>
    <col min="13309" max="13309" width="9.8515625" style="21" customWidth="1"/>
    <col min="13310" max="13312" width="9.140625" style="21" hidden="1" customWidth="1"/>
    <col min="13313" max="13557" width="9.140625" style="21" customWidth="1"/>
    <col min="13558" max="13558" width="37.7109375" style="21" customWidth="1"/>
    <col min="13559" max="13559" width="7.57421875" style="21" customWidth="1"/>
    <col min="13560" max="13561" width="9.00390625" style="21" customWidth="1"/>
    <col min="13562" max="13562" width="6.421875" style="21" customWidth="1"/>
    <col min="13563" max="13563" width="9.28125" style="21" customWidth="1"/>
    <col min="13564" max="13564" width="11.00390625" style="21" customWidth="1"/>
    <col min="13565" max="13565" width="9.8515625" style="21" customWidth="1"/>
    <col min="13566" max="13568" width="9.140625" style="21" hidden="1" customWidth="1"/>
    <col min="13569" max="13813" width="9.140625" style="21" customWidth="1"/>
    <col min="13814" max="13814" width="37.7109375" style="21" customWidth="1"/>
    <col min="13815" max="13815" width="7.57421875" style="21" customWidth="1"/>
    <col min="13816" max="13817" width="9.00390625" style="21" customWidth="1"/>
    <col min="13818" max="13818" width="6.421875" style="21" customWidth="1"/>
    <col min="13819" max="13819" width="9.28125" style="21" customWidth="1"/>
    <col min="13820" max="13820" width="11.00390625" style="21" customWidth="1"/>
    <col min="13821" max="13821" width="9.8515625" style="21" customWidth="1"/>
    <col min="13822" max="13824" width="9.140625" style="21" hidden="1" customWidth="1"/>
    <col min="13825" max="14069" width="9.140625" style="21" customWidth="1"/>
    <col min="14070" max="14070" width="37.7109375" style="21" customWidth="1"/>
    <col min="14071" max="14071" width="7.57421875" style="21" customWidth="1"/>
    <col min="14072" max="14073" width="9.00390625" style="21" customWidth="1"/>
    <col min="14074" max="14074" width="6.421875" style="21" customWidth="1"/>
    <col min="14075" max="14075" width="9.28125" style="21" customWidth="1"/>
    <col min="14076" max="14076" width="11.00390625" style="21" customWidth="1"/>
    <col min="14077" max="14077" width="9.8515625" style="21" customWidth="1"/>
    <col min="14078" max="14080" width="9.140625" style="21" hidden="1" customWidth="1"/>
    <col min="14081" max="14325" width="9.140625" style="21" customWidth="1"/>
    <col min="14326" max="14326" width="37.7109375" style="21" customWidth="1"/>
    <col min="14327" max="14327" width="7.57421875" style="21" customWidth="1"/>
    <col min="14328" max="14329" width="9.00390625" style="21" customWidth="1"/>
    <col min="14330" max="14330" width="6.421875" style="21" customWidth="1"/>
    <col min="14331" max="14331" width="9.28125" style="21" customWidth="1"/>
    <col min="14332" max="14332" width="11.00390625" style="21" customWidth="1"/>
    <col min="14333" max="14333" width="9.8515625" style="21" customWidth="1"/>
    <col min="14334" max="14336" width="9.140625" style="21" hidden="1" customWidth="1"/>
    <col min="14337" max="14581" width="9.140625" style="21" customWidth="1"/>
    <col min="14582" max="14582" width="37.7109375" style="21" customWidth="1"/>
    <col min="14583" max="14583" width="7.57421875" style="21" customWidth="1"/>
    <col min="14584" max="14585" width="9.00390625" style="21" customWidth="1"/>
    <col min="14586" max="14586" width="6.421875" style="21" customWidth="1"/>
    <col min="14587" max="14587" width="9.28125" style="21" customWidth="1"/>
    <col min="14588" max="14588" width="11.00390625" style="21" customWidth="1"/>
    <col min="14589" max="14589" width="9.8515625" style="21" customWidth="1"/>
    <col min="14590" max="14592" width="9.140625" style="21" hidden="1" customWidth="1"/>
    <col min="14593" max="14837" width="9.140625" style="21" customWidth="1"/>
    <col min="14838" max="14838" width="37.7109375" style="21" customWidth="1"/>
    <col min="14839" max="14839" width="7.57421875" style="21" customWidth="1"/>
    <col min="14840" max="14841" width="9.00390625" style="21" customWidth="1"/>
    <col min="14842" max="14842" width="6.421875" style="21" customWidth="1"/>
    <col min="14843" max="14843" width="9.28125" style="21" customWidth="1"/>
    <col min="14844" max="14844" width="11.00390625" style="21" customWidth="1"/>
    <col min="14845" max="14845" width="9.8515625" style="21" customWidth="1"/>
    <col min="14846" max="14848" width="9.140625" style="21" hidden="1" customWidth="1"/>
    <col min="14849" max="15093" width="9.140625" style="21" customWidth="1"/>
    <col min="15094" max="15094" width="37.7109375" style="21" customWidth="1"/>
    <col min="15095" max="15095" width="7.57421875" style="21" customWidth="1"/>
    <col min="15096" max="15097" width="9.00390625" style="21" customWidth="1"/>
    <col min="15098" max="15098" width="6.421875" style="21" customWidth="1"/>
    <col min="15099" max="15099" width="9.28125" style="21" customWidth="1"/>
    <col min="15100" max="15100" width="11.00390625" style="21" customWidth="1"/>
    <col min="15101" max="15101" width="9.8515625" style="21" customWidth="1"/>
    <col min="15102" max="15104" width="9.140625" style="21" hidden="1" customWidth="1"/>
    <col min="15105" max="15349" width="9.140625" style="21" customWidth="1"/>
    <col min="15350" max="15350" width="37.7109375" style="21" customWidth="1"/>
    <col min="15351" max="15351" width="7.57421875" style="21" customWidth="1"/>
    <col min="15352" max="15353" width="9.00390625" style="21" customWidth="1"/>
    <col min="15354" max="15354" width="6.421875" style="21" customWidth="1"/>
    <col min="15355" max="15355" width="9.28125" style="21" customWidth="1"/>
    <col min="15356" max="15356" width="11.00390625" style="21" customWidth="1"/>
    <col min="15357" max="15357" width="9.8515625" style="21" customWidth="1"/>
    <col min="15358" max="15360" width="9.140625" style="21" hidden="1" customWidth="1"/>
    <col min="15361" max="15605" width="9.140625" style="21" customWidth="1"/>
    <col min="15606" max="15606" width="37.7109375" style="21" customWidth="1"/>
    <col min="15607" max="15607" width="7.57421875" style="21" customWidth="1"/>
    <col min="15608" max="15609" width="9.00390625" style="21" customWidth="1"/>
    <col min="15610" max="15610" width="6.421875" style="21" customWidth="1"/>
    <col min="15611" max="15611" width="9.28125" style="21" customWidth="1"/>
    <col min="15612" max="15612" width="11.00390625" style="21" customWidth="1"/>
    <col min="15613" max="15613" width="9.8515625" style="21" customWidth="1"/>
    <col min="15614" max="15616" width="9.140625" style="21" hidden="1" customWidth="1"/>
    <col min="15617" max="15861" width="9.140625" style="21" customWidth="1"/>
    <col min="15862" max="15862" width="37.7109375" style="21" customWidth="1"/>
    <col min="15863" max="15863" width="7.57421875" style="21" customWidth="1"/>
    <col min="15864" max="15865" width="9.00390625" style="21" customWidth="1"/>
    <col min="15866" max="15866" width="6.421875" style="21" customWidth="1"/>
    <col min="15867" max="15867" width="9.28125" style="21" customWidth="1"/>
    <col min="15868" max="15868" width="11.00390625" style="21" customWidth="1"/>
    <col min="15869" max="15869" width="9.8515625" style="21" customWidth="1"/>
    <col min="15870" max="15872" width="9.140625" style="21" hidden="1" customWidth="1"/>
    <col min="15873" max="16117" width="9.140625" style="21" customWidth="1"/>
    <col min="16118" max="16118" width="37.7109375" style="21" customWidth="1"/>
    <col min="16119" max="16119" width="7.57421875" style="21" customWidth="1"/>
    <col min="16120" max="16121" width="9.00390625" style="21" customWidth="1"/>
    <col min="16122" max="16122" width="6.421875" style="21" customWidth="1"/>
    <col min="16123" max="16123" width="9.28125" style="21" customWidth="1"/>
    <col min="16124" max="16124" width="11.00390625" style="21" customWidth="1"/>
    <col min="16125" max="16125" width="9.8515625" style="21" customWidth="1"/>
    <col min="16126" max="16128" width="9.140625" style="21" hidden="1" customWidth="1"/>
    <col min="16129" max="16135" width="9.140625" style="21" customWidth="1"/>
    <col min="16136" max="16384" width="9.140625" style="21" customWidth="1"/>
  </cols>
  <sheetData>
    <row r="1" ht="15">
      <c r="B1" s="21" t="s">
        <v>316</v>
      </c>
    </row>
    <row r="2" ht="15">
      <c r="B2" s="21" t="s">
        <v>128</v>
      </c>
    </row>
    <row r="3" spans="2:5" ht="24" customHeight="1">
      <c r="B3" s="81" t="s">
        <v>322</v>
      </c>
      <c r="C3" s="81"/>
      <c r="D3" s="81"/>
      <c r="E3" s="81"/>
    </row>
    <row r="4" ht="15">
      <c r="B4" s="21" t="s">
        <v>329</v>
      </c>
    </row>
    <row r="6" spans="3:5" ht="30" customHeight="1">
      <c r="C6" s="21" t="s">
        <v>131</v>
      </c>
      <c r="E6" s="22"/>
    </row>
    <row r="7" spans="3:5" ht="15">
      <c r="C7" s="21" t="s">
        <v>128</v>
      </c>
      <c r="E7" s="22"/>
    </row>
    <row r="8" spans="3:6" ht="24" customHeight="1">
      <c r="C8" s="81" t="s">
        <v>322</v>
      </c>
      <c r="D8" s="81"/>
      <c r="E8" s="81"/>
      <c r="F8" s="81"/>
    </row>
    <row r="9" spans="3:5" ht="15">
      <c r="C9" s="21" t="s">
        <v>284</v>
      </c>
      <c r="E9" s="22"/>
    </row>
    <row r="10" ht="15">
      <c r="E10" s="22"/>
    </row>
    <row r="11" spans="1:5" ht="15">
      <c r="A11" s="23" t="s">
        <v>263</v>
      </c>
      <c r="E11" s="22"/>
    </row>
    <row r="12" ht="15">
      <c r="A12" s="23"/>
    </row>
    <row r="13" ht="15">
      <c r="E13" s="24" t="s">
        <v>100</v>
      </c>
    </row>
    <row r="14" spans="1:5" ht="48">
      <c r="A14" s="25" t="s">
        <v>0</v>
      </c>
      <c r="B14" s="26" t="s">
        <v>1</v>
      </c>
      <c r="C14" s="26" t="s">
        <v>2</v>
      </c>
      <c r="D14" s="26" t="s">
        <v>3</v>
      </c>
      <c r="E14" s="26" t="s">
        <v>130</v>
      </c>
    </row>
    <row r="15" spans="1:5" ht="15">
      <c r="A15" s="25">
        <v>1</v>
      </c>
      <c r="B15" s="25">
        <v>3</v>
      </c>
      <c r="C15" s="25">
        <v>4</v>
      </c>
      <c r="D15" s="25">
        <v>5</v>
      </c>
      <c r="E15" s="25">
        <v>6</v>
      </c>
    </row>
    <row r="16" spans="1:5" ht="36">
      <c r="A16" s="53" t="s">
        <v>109</v>
      </c>
      <c r="B16" s="20"/>
      <c r="C16" s="20"/>
      <c r="D16" s="20"/>
      <c r="E16" s="20"/>
    </row>
    <row r="17" spans="1:7" ht="15">
      <c r="A17" s="43" t="s">
        <v>4</v>
      </c>
      <c r="B17" s="44"/>
      <c r="C17" s="44"/>
      <c r="D17" s="44"/>
      <c r="E17" s="29">
        <f>E18+E86+E95+E127+E152+E225+E237+E257+E289</f>
        <v>92215413.03</v>
      </c>
      <c r="F17" s="27"/>
      <c r="G17" s="27"/>
    </row>
    <row r="18" spans="1:5" ht="15">
      <c r="A18" s="1" t="s">
        <v>5</v>
      </c>
      <c r="B18" s="3" t="s">
        <v>7</v>
      </c>
      <c r="C18" s="51"/>
      <c r="D18" s="51"/>
      <c r="E18" s="28">
        <f>E19+E24+E38+E43+E49</f>
        <v>20418849.04</v>
      </c>
    </row>
    <row r="19" spans="1:7" s="23" customFormat="1" ht="36">
      <c r="A19" s="45" t="s">
        <v>51</v>
      </c>
      <c r="B19" s="14" t="s">
        <v>8</v>
      </c>
      <c r="C19" s="17"/>
      <c r="D19" s="17"/>
      <c r="E19" s="35">
        <f>+E20</f>
        <v>1931004</v>
      </c>
      <c r="F19" s="11"/>
      <c r="G19" s="11"/>
    </row>
    <row r="20" spans="1:5" ht="36">
      <c r="A20" s="33" t="s">
        <v>52</v>
      </c>
      <c r="B20" s="56" t="s">
        <v>8</v>
      </c>
      <c r="C20" s="56" t="s">
        <v>137</v>
      </c>
      <c r="D20" s="56"/>
      <c r="E20" s="29">
        <f aca="true" t="shared" si="0" ref="E20:E22">E21</f>
        <v>1931004</v>
      </c>
    </row>
    <row r="21" spans="1:5" ht="24">
      <c r="A21" s="55" t="s">
        <v>9</v>
      </c>
      <c r="B21" s="56" t="s">
        <v>8</v>
      </c>
      <c r="C21" s="56" t="s">
        <v>137</v>
      </c>
      <c r="D21" s="56"/>
      <c r="E21" s="29">
        <f t="shared" si="0"/>
        <v>1931004</v>
      </c>
    </row>
    <row r="22" spans="1:7" ht="24">
      <c r="A22" s="47" t="s">
        <v>65</v>
      </c>
      <c r="B22" s="4" t="s">
        <v>8</v>
      </c>
      <c r="C22" s="4" t="s">
        <v>137</v>
      </c>
      <c r="D22" s="4" t="s">
        <v>54</v>
      </c>
      <c r="E22" s="31">
        <f t="shared" si="0"/>
        <v>1931004</v>
      </c>
      <c r="F22" s="21"/>
      <c r="G22" s="21"/>
    </row>
    <row r="23" spans="1:7" ht="24">
      <c r="A23" s="47" t="s">
        <v>66</v>
      </c>
      <c r="B23" s="4" t="s">
        <v>8</v>
      </c>
      <c r="C23" s="4" t="s">
        <v>137</v>
      </c>
      <c r="D23" s="4" t="s">
        <v>56</v>
      </c>
      <c r="E23" s="32">
        <v>1931004</v>
      </c>
      <c r="F23" s="21"/>
      <c r="G23" s="21"/>
    </row>
    <row r="24" spans="1:7" ht="36">
      <c r="A24" s="41" t="s">
        <v>10</v>
      </c>
      <c r="B24" s="14" t="s">
        <v>11</v>
      </c>
      <c r="C24" s="17"/>
      <c r="D24" s="17"/>
      <c r="E24" s="35">
        <f>E34+E25</f>
        <v>10538330</v>
      </c>
      <c r="F24" s="21"/>
      <c r="G24" s="21"/>
    </row>
    <row r="25" spans="1:7" ht="36">
      <c r="A25" s="33" t="s">
        <v>298</v>
      </c>
      <c r="B25" s="56" t="s">
        <v>11</v>
      </c>
      <c r="C25" s="56" t="s">
        <v>138</v>
      </c>
      <c r="D25" s="56"/>
      <c r="E25" s="29">
        <f>E26</f>
        <v>9402794</v>
      </c>
      <c r="F25" s="21"/>
      <c r="G25" s="21"/>
    </row>
    <row r="26" spans="1:7" ht="24">
      <c r="A26" s="55" t="s">
        <v>136</v>
      </c>
      <c r="B26" s="56" t="s">
        <v>135</v>
      </c>
      <c r="C26" s="56" t="s">
        <v>139</v>
      </c>
      <c r="D26" s="56"/>
      <c r="E26" s="29">
        <f>E27</f>
        <v>9402794</v>
      </c>
      <c r="F26" s="21"/>
      <c r="G26" s="21"/>
    </row>
    <row r="27" spans="1:7" ht="15">
      <c r="A27" s="55" t="s">
        <v>53</v>
      </c>
      <c r="B27" s="56" t="s">
        <v>11</v>
      </c>
      <c r="C27" s="56" t="s">
        <v>140</v>
      </c>
      <c r="D27" s="56"/>
      <c r="E27" s="29">
        <f>E28+E30+E32</f>
        <v>9402794</v>
      </c>
      <c r="F27" s="21"/>
      <c r="G27" s="21"/>
    </row>
    <row r="28" spans="1:7" ht="48">
      <c r="A28" s="48" t="s">
        <v>86</v>
      </c>
      <c r="B28" s="4" t="s">
        <v>11</v>
      </c>
      <c r="C28" s="4" t="s">
        <v>140</v>
      </c>
      <c r="D28" s="4" t="s">
        <v>54</v>
      </c>
      <c r="E28" s="31">
        <f>E29</f>
        <v>7732189</v>
      </c>
      <c r="F28" s="21"/>
      <c r="G28" s="21"/>
    </row>
    <row r="29" spans="1:7" ht="24">
      <c r="A29" s="49" t="s">
        <v>96</v>
      </c>
      <c r="B29" s="4" t="s">
        <v>11</v>
      </c>
      <c r="C29" s="4" t="s">
        <v>140</v>
      </c>
      <c r="D29" s="4" t="s">
        <v>56</v>
      </c>
      <c r="E29" s="32">
        <f>5938240+1793349+600</f>
        <v>7732189</v>
      </c>
      <c r="F29" s="21"/>
      <c r="G29" s="21"/>
    </row>
    <row r="30" spans="1:7" ht="24">
      <c r="A30" s="47" t="s">
        <v>65</v>
      </c>
      <c r="B30" s="4" t="s">
        <v>11</v>
      </c>
      <c r="C30" s="4" t="s">
        <v>140</v>
      </c>
      <c r="D30" s="4" t="s">
        <v>57</v>
      </c>
      <c r="E30" s="31">
        <f>E31</f>
        <v>1635605</v>
      </c>
      <c r="F30" s="21"/>
      <c r="G30" s="21"/>
    </row>
    <row r="31" spans="1:7" ht="24">
      <c r="A31" s="47" t="s">
        <v>66</v>
      </c>
      <c r="B31" s="4" t="s">
        <v>11</v>
      </c>
      <c r="C31" s="4" t="s">
        <v>140</v>
      </c>
      <c r="D31" s="4" t="s">
        <v>58</v>
      </c>
      <c r="E31" s="32">
        <f>1635605</f>
        <v>1635605</v>
      </c>
      <c r="F31" s="21"/>
      <c r="G31" s="21"/>
    </row>
    <row r="32" spans="1:7" ht="15">
      <c r="A32" s="49" t="s">
        <v>47</v>
      </c>
      <c r="B32" s="4" t="s">
        <v>11</v>
      </c>
      <c r="C32" s="4" t="s">
        <v>140</v>
      </c>
      <c r="D32" s="4" t="s">
        <v>59</v>
      </c>
      <c r="E32" s="31">
        <f>E33</f>
        <v>35000</v>
      </c>
      <c r="F32" s="21"/>
      <c r="G32" s="21"/>
    </row>
    <row r="33" spans="1:7" ht="15">
      <c r="A33" s="49" t="s">
        <v>67</v>
      </c>
      <c r="B33" s="4" t="s">
        <v>11</v>
      </c>
      <c r="C33" s="4" t="s">
        <v>140</v>
      </c>
      <c r="D33" s="4" t="s">
        <v>60</v>
      </c>
      <c r="E33" s="32">
        <v>35000</v>
      </c>
      <c r="F33" s="21"/>
      <c r="G33" s="21"/>
    </row>
    <row r="34" spans="1:7" ht="15">
      <c r="A34" s="33" t="s">
        <v>61</v>
      </c>
      <c r="B34" s="56" t="s">
        <v>11</v>
      </c>
      <c r="C34" s="56" t="s">
        <v>141</v>
      </c>
      <c r="D34" s="56"/>
      <c r="E34" s="29">
        <f aca="true" t="shared" si="1" ref="E34:E36">E35</f>
        <v>1135536</v>
      </c>
      <c r="F34" s="21"/>
      <c r="G34" s="21"/>
    </row>
    <row r="35" spans="1:7" ht="24">
      <c r="A35" s="55" t="s">
        <v>62</v>
      </c>
      <c r="B35" s="56" t="s">
        <v>11</v>
      </c>
      <c r="C35" s="56" t="s">
        <v>142</v>
      </c>
      <c r="D35" s="56"/>
      <c r="E35" s="29">
        <f t="shared" si="1"/>
        <v>1135536</v>
      </c>
      <c r="F35" s="21"/>
      <c r="G35" s="21"/>
    </row>
    <row r="36" spans="1:7" ht="48">
      <c r="A36" s="48" t="s">
        <v>86</v>
      </c>
      <c r="B36" s="4" t="s">
        <v>11</v>
      </c>
      <c r="C36" s="4" t="s">
        <v>142</v>
      </c>
      <c r="D36" s="4" t="s">
        <v>54</v>
      </c>
      <c r="E36" s="31">
        <f t="shared" si="1"/>
        <v>1135536</v>
      </c>
      <c r="F36" s="21"/>
      <c r="G36" s="21"/>
    </row>
    <row r="37" spans="1:7" ht="24">
      <c r="A37" s="49" t="s">
        <v>81</v>
      </c>
      <c r="B37" s="4" t="s">
        <v>11</v>
      </c>
      <c r="C37" s="4" t="s">
        <v>142</v>
      </c>
      <c r="D37" s="4" t="s">
        <v>56</v>
      </c>
      <c r="E37" s="32">
        <f>907724+227812</f>
        <v>1135536</v>
      </c>
      <c r="F37" s="21"/>
      <c r="G37" s="21"/>
    </row>
    <row r="38" spans="1:7" ht="15">
      <c r="A38" s="13" t="s">
        <v>106</v>
      </c>
      <c r="B38" s="15" t="s">
        <v>108</v>
      </c>
      <c r="C38" s="9"/>
      <c r="D38" s="59"/>
      <c r="E38" s="35">
        <f>E39</f>
        <v>100000</v>
      </c>
      <c r="F38" s="21"/>
      <c r="G38" s="21"/>
    </row>
    <row r="39" spans="1:7" ht="15">
      <c r="A39" s="33" t="s">
        <v>106</v>
      </c>
      <c r="B39" s="56" t="s">
        <v>108</v>
      </c>
      <c r="C39" s="56" t="s">
        <v>143</v>
      </c>
      <c r="D39" s="56"/>
      <c r="E39" s="29">
        <f aca="true" t="shared" si="2" ref="E39:E41">E40</f>
        <v>100000</v>
      </c>
      <c r="F39" s="21"/>
      <c r="G39" s="21"/>
    </row>
    <row r="40" spans="1:7" ht="15">
      <c r="A40" s="61" t="s">
        <v>107</v>
      </c>
      <c r="B40" s="56" t="s">
        <v>108</v>
      </c>
      <c r="C40" s="56" t="s">
        <v>144</v>
      </c>
      <c r="D40" s="56"/>
      <c r="E40" s="29">
        <f t="shared" si="2"/>
        <v>100000</v>
      </c>
      <c r="F40" s="21"/>
      <c r="G40" s="21"/>
    </row>
    <row r="41" spans="1:5" ht="24">
      <c r="A41" s="47" t="s">
        <v>65</v>
      </c>
      <c r="B41" s="4" t="s">
        <v>108</v>
      </c>
      <c r="C41" s="4" t="s">
        <v>144</v>
      </c>
      <c r="D41" s="4" t="s">
        <v>57</v>
      </c>
      <c r="E41" s="31">
        <f t="shared" si="2"/>
        <v>100000</v>
      </c>
    </row>
    <row r="42" spans="1:5" ht="24">
      <c r="A42" s="47" t="s">
        <v>66</v>
      </c>
      <c r="B42" s="4" t="s">
        <v>108</v>
      </c>
      <c r="C42" s="4" t="s">
        <v>144</v>
      </c>
      <c r="D42" s="4" t="s">
        <v>58</v>
      </c>
      <c r="E42" s="32">
        <v>100000</v>
      </c>
    </row>
    <row r="43" spans="1:7" ht="15">
      <c r="A43" s="13" t="s">
        <v>12</v>
      </c>
      <c r="B43" s="15" t="s">
        <v>13</v>
      </c>
      <c r="C43" s="9"/>
      <c r="D43" s="59"/>
      <c r="E43" s="35">
        <f aca="true" t="shared" si="3" ref="E43:E47">E44</f>
        <v>400000</v>
      </c>
      <c r="F43" s="21"/>
      <c r="G43" s="21"/>
    </row>
    <row r="44" spans="1:7" ht="36">
      <c r="A44" s="33" t="s">
        <v>90</v>
      </c>
      <c r="B44" s="56" t="s">
        <v>13</v>
      </c>
      <c r="C44" s="56" t="s">
        <v>146</v>
      </c>
      <c r="D44" s="4"/>
      <c r="E44" s="29">
        <f>E45</f>
        <v>400000</v>
      </c>
      <c r="F44" s="21"/>
      <c r="G44" s="21"/>
    </row>
    <row r="45" spans="1:7" ht="24">
      <c r="A45" s="16" t="s">
        <v>145</v>
      </c>
      <c r="B45" s="56" t="s">
        <v>13</v>
      </c>
      <c r="C45" s="56" t="s">
        <v>147</v>
      </c>
      <c r="D45" s="4"/>
      <c r="E45" s="29">
        <f>E46</f>
        <v>400000</v>
      </c>
      <c r="F45" s="21"/>
      <c r="G45" s="21"/>
    </row>
    <row r="46" spans="1:7" ht="15">
      <c r="A46" s="16" t="s">
        <v>63</v>
      </c>
      <c r="B46" s="56" t="s">
        <v>13</v>
      </c>
      <c r="C46" s="56" t="s">
        <v>285</v>
      </c>
      <c r="D46" s="56"/>
      <c r="E46" s="29">
        <f t="shared" si="3"/>
        <v>400000</v>
      </c>
      <c r="F46" s="21"/>
      <c r="G46" s="21"/>
    </row>
    <row r="47" spans="1:7" ht="15">
      <c r="A47" s="7" t="s">
        <v>47</v>
      </c>
      <c r="B47" s="4" t="s">
        <v>13</v>
      </c>
      <c r="C47" s="4" t="s">
        <v>285</v>
      </c>
      <c r="D47" s="4">
        <v>800</v>
      </c>
      <c r="E47" s="31">
        <f t="shared" si="3"/>
        <v>400000</v>
      </c>
      <c r="F47" s="21"/>
      <c r="G47" s="21"/>
    </row>
    <row r="48" spans="1:7" ht="15">
      <c r="A48" s="7" t="s">
        <v>64</v>
      </c>
      <c r="B48" s="4" t="s">
        <v>13</v>
      </c>
      <c r="C48" s="4" t="s">
        <v>285</v>
      </c>
      <c r="D48" s="4">
        <v>870</v>
      </c>
      <c r="E48" s="32">
        <v>400000</v>
      </c>
      <c r="F48" s="21"/>
      <c r="G48" s="21"/>
    </row>
    <row r="49" spans="1:7" ht="15">
      <c r="A49" s="13" t="s">
        <v>14</v>
      </c>
      <c r="B49" s="15" t="s">
        <v>15</v>
      </c>
      <c r="C49" s="17"/>
      <c r="D49" s="17"/>
      <c r="E49" s="35">
        <f>+E58+E63+E50+E68+E73+E78</f>
        <v>7449515.04</v>
      </c>
      <c r="F49" s="21"/>
      <c r="G49" s="21"/>
    </row>
    <row r="50" spans="1:7" ht="36">
      <c r="A50" s="33" t="s">
        <v>69</v>
      </c>
      <c r="B50" s="56" t="s">
        <v>15</v>
      </c>
      <c r="C50" s="56" t="s">
        <v>149</v>
      </c>
      <c r="D50" s="4"/>
      <c r="E50" s="29">
        <f>E51</f>
        <v>4185660</v>
      </c>
      <c r="F50" s="21"/>
      <c r="G50" s="21"/>
    </row>
    <row r="51" spans="1:7" ht="36">
      <c r="A51" s="64" t="s">
        <v>148</v>
      </c>
      <c r="B51" s="56" t="s">
        <v>15</v>
      </c>
      <c r="C51" s="56" t="s">
        <v>150</v>
      </c>
      <c r="D51" s="4"/>
      <c r="E51" s="29">
        <f>E52+E55</f>
        <v>4185660</v>
      </c>
      <c r="F51" s="21"/>
      <c r="G51" s="21"/>
    </row>
    <row r="52" spans="1:7" ht="36">
      <c r="A52" s="64" t="s">
        <v>87</v>
      </c>
      <c r="B52" s="56" t="s">
        <v>15</v>
      </c>
      <c r="C52" s="56" t="s">
        <v>151</v>
      </c>
      <c r="D52" s="56"/>
      <c r="E52" s="29">
        <f>E53</f>
        <v>3834800</v>
      </c>
      <c r="F52" s="21"/>
      <c r="G52" s="21"/>
    </row>
    <row r="53" spans="1:7" ht="48">
      <c r="A53" s="48" t="s">
        <v>86</v>
      </c>
      <c r="B53" s="4" t="s">
        <v>15</v>
      </c>
      <c r="C53" s="4" t="s">
        <v>151</v>
      </c>
      <c r="D53" s="4" t="s">
        <v>54</v>
      </c>
      <c r="E53" s="31">
        <f>E54</f>
        <v>3834800</v>
      </c>
      <c r="F53" s="21"/>
      <c r="G53" s="21"/>
    </row>
    <row r="54" spans="1:7" ht="24">
      <c r="A54" s="48" t="s">
        <v>55</v>
      </c>
      <c r="B54" s="4" t="s">
        <v>15</v>
      </c>
      <c r="C54" s="4" t="s">
        <v>151</v>
      </c>
      <c r="D54" s="4" t="s">
        <v>56</v>
      </c>
      <c r="E54" s="32">
        <f>2945361+889439</f>
        <v>3834800</v>
      </c>
      <c r="F54" s="21"/>
      <c r="G54" s="21"/>
    </row>
    <row r="55" spans="1:7" ht="36">
      <c r="A55" s="65" t="s">
        <v>153</v>
      </c>
      <c r="B55" s="56" t="s">
        <v>15</v>
      </c>
      <c r="C55" s="56" t="s">
        <v>152</v>
      </c>
      <c r="D55" s="56" t="s">
        <v>57</v>
      </c>
      <c r="E55" s="29">
        <f>E56</f>
        <v>350860</v>
      </c>
      <c r="F55" s="21"/>
      <c r="G55" s="21"/>
    </row>
    <row r="56" spans="1:7" ht="24">
      <c r="A56" s="47" t="s">
        <v>65</v>
      </c>
      <c r="B56" s="4" t="s">
        <v>15</v>
      </c>
      <c r="C56" s="4" t="s">
        <v>152</v>
      </c>
      <c r="D56" s="4" t="s">
        <v>57</v>
      </c>
      <c r="E56" s="31">
        <f>E57</f>
        <v>350860</v>
      </c>
      <c r="F56" s="21"/>
      <c r="G56" s="21"/>
    </row>
    <row r="57" spans="1:7" ht="24">
      <c r="A57" s="47" t="s">
        <v>66</v>
      </c>
      <c r="B57" s="4" t="s">
        <v>15</v>
      </c>
      <c r="C57" s="4" t="s">
        <v>152</v>
      </c>
      <c r="D57" s="4" t="s">
        <v>58</v>
      </c>
      <c r="E57" s="32">
        <v>350860</v>
      </c>
      <c r="F57" s="21"/>
      <c r="G57" s="21"/>
    </row>
    <row r="58" spans="1:7" ht="36">
      <c r="A58" s="33" t="s">
        <v>68</v>
      </c>
      <c r="B58" s="56" t="s">
        <v>15</v>
      </c>
      <c r="C58" s="56" t="s">
        <v>157</v>
      </c>
      <c r="D58" s="4"/>
      <c r="E58" s="29">
        <f>E59</f>
        <v>1064000</v>
      </c>
      <c r="F58" s="21"/>
      <c r="G58" s="21"/>
    </row>
    <row r="59" spans="1:7" ht="24">
      <c r="A59" s="16" t="s">
        <v>155</v>
      </c>
      <c r="B59" s="56" t="s">
        <v>15</v>
      </c>
      <c r="C59" s="56" t="s">
        <v>291</v>
      </c>
      <c r="D59" s="4"/>
      <c r="E59" s="29">
        <f>E60</f>
        <v>1064000</v>
      </c>
      <c r="F59" s="21"/>
      <c r="G59" s="21"/>
    </row>
    <row r="60" spans="1:7" ht="15">
      <c r="A60" s="16" t="s">
        <v>292</v>
      </c>
      <c r="B60" s="56" t="s">
        <v>15</v>
      </c>
      <c r="C60" s="56" t="s">
        <v>156</v>
      </c>
      <c r="D60" s="56"/>
      <c r="E60" s="29">
        <f aca="true" t="shared" si="4" ref="E60:E61">E61</f>
        <v>1064000</v>
      </c>
      <c r="F60" s="21"/>
      <c r="G60" s="21"/>
    </row>
    <row r="61" spans="1:7" ht="24">
      <c r="A61" s="47" t="s">
        <v>65</v>
      </c>
      <c r="B61" s="4" t="s">
        <v>15</v>
      </c>
      <c r="C61" s="4" t="s">
        <v>156</v>
      </c>
      <c r="D61" s="4" t="s">
        <v>57</v>
      </c>
      <c r="E61" s="31">
        <f t="shared" si="4"/>
        <v>1064000</v>
      </c>
      <c r="F61" s="21"/>
      <c r="G61" s="21"/>
    </row>
    <row r="62" spans="1:7" ht="24">
      <c r="A62" s="47" t="s">
        <v>66</v>
      </c>
      <c r="B62" s="4" t="s">
        <v>15</v>
      </c>
      <c r="C62" s="4" t="s">
        <v>156</v>
      </c>
      <c r="D62" s="4" t="s">
        <v>58</v>
      </c>
      <c r="E62" s="32">
        <v>1064000</v>
      </c>
      <c r="F62" s="21"/>
      <c r="G62" s="21"/>
    </row>
    <row r="63" spans="1:7" ht="36">
      <c r="A63" s="33" t="s">
        <v>197</v>
      </c>
      <c r="B63" s="56" t="s">
        <v>15</v>
      </c>
      <c r="C63" s="56" t="s">
        <v>198</v>
      </c>
      <c r="D63" s="56"/>
      <c r="E63" s="29">
        <f>E64</f>
        <v>100000</v>
      </c>
      <c r="F63" s="21"/>
      <c r="G63" s="21"/>
    </row>
    <row r="64" spans="1:7" ht="24">
      <c r="A64" s="55" t="s">
        <v>200</v>
      </c>
      <c r="B64" s="56" t="s">
        <v>15</v>
      </c>
      <c r="C64" s="56" t="s">
        <v>199</v>
      </c>
      <c r="D64" s="56"/>
      <c r="E64" s="29">
        <f>E65</f>
        <v>100000</v>
      </c>
      <c r="F64" s="21"/>
      <c r="G64" s="21"/>
    </row>
    <row r="65" spans="1:7" ht="15">
      <c r="A65" s="55" t="s">
        <v>201</v>
      </c>
      <c r="B65" s="56" t="s">
        <v>15</v>
      </c>
      <c r="C65" s="56" t="s">
        <v>202</v>
      </c>
      <c r="D65" s="56"/>
      <c r="E65" s="29">
        <f>E66</f>
        <v>100000</v>
      </c>
      <c r="F65" s="21"/>
      <c r="G65" s="21"/>
    </row>
    <row r="66" spans="1:7" ht="24">
      <c r="A66" s="47" t="s">
        <v>65</v>
      </c>
      <c r="B66" s="4" t="s">
        <v>15</v>
      </c>
      <c r="C66" s="4" t="s">
        <v>202</v>
      </c>
      <c r="D66" s="4" t="s">
        <v>57</v>
      </c>
      <c r="E66" s="31">
        <f>E67</f>
        <v>100000</v>
      </c>
      <c r="F66" s="21"/>
      <c r="G66" s="21"/>
    </row>
    <row r="67" spans="1:7" ht="24">
      <c r="A67" s="47" t="s">
        <v>66</v>
      </c>
      <c r="B67" s="4" t="s">
        <v>15</v>
      </c>
      <c r="C67" s="4" t="s">
        <v>202</v>
      </c>
      <c r="D67" s="4" t="s">
        <v>58</v>
      </c>
      <c r="E67" s="32">
        <v>100000</v>
      </c>
      <c r="F67" s="21"/>
      <c r="G67" s="21"/>
    </row>
    <row r="68" spans="1:7" ht="36">
      <c r="A68" s="33" t="s">
        <v>75</v>
      </c>
      <c r="B68" s="56" t="s">
        <v>15</v>
      </c>
      <c r="C68" s="56" t="s">
        <v>159</v>
      </c>
      <c r="D68" s="4"/>
      <c r="E68" s="29">
        <f>E69</f>
        <v>1588855.04</v>
      </c>
      <c r="F68" s="21"/>
      <c r="G68" s="21"/>
    </row>
    <row r="69" spans="1:7" ht="36">
      <c r="A69" s="54" t="s">
        <v>256</v>
      </c>
      <c r="B69" s="56" t="s">
        <v>15</v>
      </c>
      <c r="C69" s="56" t="s">
        <v>158</v>
      </c>
      <c r="D69" s="4"/>
      <c r="E69" s="29">
        <f>+E70</f>
        <v>1588855.04</v>
      </c>
      <c r="F69" s="21"/>
      <c r="G69" s="21"/>
    </row>
    <row r="70" spans="1:7" ht="24">
      <c r="A70" s="54" t="s">
        <v>279</v>
      </c>
      <c r="B70" s="56" t="s">
        <v>15</v>
      </c>
      <c r="C70" s="56" t="s">
        <v>160</v>
      </c>
      <c r="D70" s="56"/>
      <c r="E70" s="29">
        <f aca="true" t="shared" si="5" ref="E70:E71">E71</f>
        <v>1588855.04</v>
      </c>
      <c r="F70" s="21"/>
      <c r="G70" s="21"/>
    </row>
    <row r="71" spans="1:7" ht="24">
      <c r="A71" s="47" t="s">
        <v>65</v>
      </c>
      <c r="B71" s="4" t="s">
        <v>15</v>
      </c>
      <c r="C71" s="4" t="s">
        <v>160</v>
      </c>
      <c r="D71" s="4" t="s">
        <v>57</v>
      </c>
      <c r="E71" s="31">
        <f t="shared" si="5"/>
        <v>1588855.04</v>
      </c>
      <c r="F71" s="21"/>
      <c r="G71" s="21"/>
    </row>
    <row r="72" spans="1:7" ht="24">
      <c r="A72" s="47" t="s">
        <v>66</v>
      </c>
      <c r="B72" s="4" t="s">
        <v>15</v>
      </c>
      <c r="C72" s="4" t="s">
        <v>160</v>
      </c>
      <c r="D72" s="4" t="s">
        <v>58</v>
      </c>
      <c r="E72" s="32">
        <v>1588855.04</v>
      </c>
      <c r="F72" s="21"/>
      <c r="G72" s="21"/>
    </row>
    <row r="73" spans="1:7" ht="24">
      <c r="A73" s="33" t="s">
        <v>74</v>
      </c>
      <c r="B73" s="56" t="s">
        <v>15</v>
      </c>
      <c r="C73" s="56" t="s">
        <v>162</v>
      </c>
      <c r="D73" s="5"/>
      <c r="E73" s="29">
        <f>E74</f>
        <v>200000</v>
      </c>
      <c r="F73" s="21"/>
      <c r="G73" s="21"/>
    </row>
    <row r="74" spans="1:7" ht="24">
      <c r="A74" s="54" t="s">
        <v>164</v>
      </c>
      <c r="B74" s="56" t="s">
        <v>15</v>
      </c>
      <c r="C74" s="56" t="s">
        <v>161</v>
      </c>
      <c r="D74" s="5"/>
      <c r="E74" s="29">
        <f>E75</f>
        <v>200000</v>
      </c>
      <c r="F74" s="21"/>
      <c r="G74" s="21"/>
    </row>
    <row r="75" spans="1:7" ht="24">
      <c r="A75" s="54" t="s">
        <v>91</v>
      </c>
      <c r="B75" s="57" t="s">
        <v>15</v>
      </c>
      <c r="C75" s="56" t="s">
        <v>163</v>
      </c>
      <c r="D75" s="57"/>
      <c r="E75" s="29">
        <f aca="true" t="shared" si="6" ref="E75:E76">E76</f>
        <v>200000</v>
      </c>
      <c r="F75" s="21"/>
      <c r="G75" s="21"/>
    </row>
    <row r="76" spans="1:7" ht="24">
      <c r="A76" s="47" t="s">
        <v>65</v>
      </c>
      <c r="B76" s="5" t="s">
        <v>15</v>
      </c>
      <c r="C76" s="4" t="s">
        <v>163</v>
      </c>
      <c r="D76" s="5" t="s">
        <v>57</v>
      </c>
      <c r="E76" s="31">
        <f t="shared" si="6"/>
        <v>200000</v>
      </c>
      <c r="F76" s="21"/>
      <c r="G76" s="21"/>
    </row>
    <row r="77" spans="1:7" ht="24">
      <c r="A77" s="47" t="s">
        <v>66</v>
      </c>
      <c r="B77" s="5" t="s">
        <v>15</v>
      </c>
      <c r="C77" s="4" t="s">
        <v>163</v>
      </c>
      <c r="D77" s="5" t="s">
        <v>58</v>
      </c>
      <c r="E77" s="32">
        <v>200000</v>
      </c>
      <c r="F77" s="21"/>
      <c r="G77" s="21"/>
    </row>
    <row r="78" spans="1:7" ht="15">
      <c r="A78" s="50" t="s">
        <v>14</v>
      </c>
      <c r="B78" s="57" t="s">
        <v>15</v>
      </c>
      <c r="C78" s="56" t="s">
        <v>282</v>
      </c>
      <c r="D78" s="5"/>
      <c r="E78" s="29">
        <f>E79</f>
        <v>311000</v>
      </c>
      <c r="F78" s="21"/>
      <c r="G78" s="21"/>
    </row>
    <row r="79" spans="1:7" ht="15">
      <c r="A79" s="23" t="s">
        <v>124</v>
      </c>
      <c r="B79" s="57" t="s">
        <v>15</v>
      </c>
      <c r="C79" s="58" t="s">
        <v>283</v>
      </c>
      <c r="D79" s="57"/>
      <c r="E79" s="29">
        <f>E80+E82+E84</f>
        <v>311000</v>
      </c>
      <c r="F79" s="21"/>
      <c r="G79" s="21"/>
    </row>
    <row r="80" spans="1:7" ht="24">
      <c r="A80" s="47" t="s">
        <v>65</v>
      </c>
      <c r="B80" s="5" t="s">
        <v>15</v>
      </c>
      <c r="C80" s="30" t="s">
        <v>283</v>
      </c>
      <c r="D80" s="5" t="s">
        <v>57</v>
      </c>
      <c r="E80" s="31">
        <f>E81</f>
        <v>238000</v>
      </c>
      <c r="F80" s="21"/>
      <c r="G80" s="21"/>
    </row>
    <row r="81" spans="1:7" ht="24">
      <c r="A81" s="47" t="s">
        <v>66</v>
      </c>
      <c r="B81" s="5" t="s">
        <v>15</v>
      </c>
      <c r="C81" s="30" t="s">
        <v>283</v>
      </c>
      <c r="D81" s="5" t="s">
        <v>58</v>
      </c>
      <c r="E81" s="32">
        <v>238000</v>
      </c>
      <c r="F81" s="21"/>
      <c r="G81" s="21"/>
    </row>
    <row r="82" spans="1:7" ht="15">
      <c r="A82" s="52" t="s">
        <v>103</v>
      </c>
      <c r="B82" s="5" t="s">
        <v>15</v>
      </c>
      <c r="C82" s="30" t="s">
        <v>283</v>
      </c>
      <c r="D82" s="5" t="s">
        <v>102</v>
      </c>
      <c r="E82" s="31">
        <f>E83</f>
        <v>28000</v>
      </c>
      <c r="F82" s="21"/>
      <c r="G82" s="21"/>
    </row>
    <row r="83" spans="1:7" ht="15">
      <c r="A83" s="52" t="s">
        <v>104</v>
      </c>
      <c r="B83" s="5" t="s">
        <v>15</v>
      </c>
      <c r="C83" s="30" t="s">
        <v>283</v>
      </c>
      <c r="D83" s="5" t="s">
        <v>101</v>
      </c>
      <c r="E83" s="32">
        <v>28000</v>
      </c>
      <c r="F83" s="21"/>
      <c r="G83" s="21"/>
    </row>
    <row r="84" spans="1:7" ht="15">
      <c r="A84" s="6" t="s">
        <v>47</v>
      </c>
      <c r="B84" s="5" t="s">
        <v>15</v>
      </c>
      <c r="C84" s="30" t="s">
        <v>283</v>
      </c>
      <c r="D84" s="5" t="s">
        <v>59</v>
      </c>
      <c r="E84" s="31">
        <f>E85</f>
        <v>45000</v>
      </c>
      <c r="F84" s="21"/>
      <c r="G84" s="21"/>
    </row>
    <row r="85" spans="1:7" ht="15">
      <c r="A85" s="52" t="s">
        <v>67</v>
      </c>
      <c r="B85" s="5" t="s">
        <v>15</v>
      </c>
      <c r="C85" s="30" t="s">
        <v>283</v>
      </c>
      <c r="D85" s="5" t="s">
        <v>60</v>
      </c>
      <c r="E85" s="32">
        <v>45000</v>
      </c>
      <c r="F85" s="21"/>
      <c r="G85" s="21"/>
    </row>
    <row r="86" spans="1:7" ht="15">
      <c r="A86" s="1" t="s">
        <v>16</v>
      </c>
      <c r="B86" s="3" t="s">
        <v>17</v>
      </c>
      <c r="C86" s="38" t="s">
        <v>79</v>
      </c>
      <c r="D86" s="3" t="s">
        <v>79</v>
      </c>
      <c r="E86" s="28">
        <f aca="true" t="shared" si="7" ref="E86:E91">E87</f>
        <v>298320</v>
      </c>
      <c r="F86" s="21"/>
      <c r="G86" s="21"/>
    </row>
    <row r="87" spans="1:7" ht="15">
      <c r="A87" s="13" t="s">
        <v>18</v>
      </c>
      <c r="B87" s="15" t="s">
        <v>19</v>
      </c>
      <c r="C87" s="39" t="s">
        <v>79</v>
      </c>
      <c r="D87" s="9" t="s">
        <v>79</v>
      </c>
      <c r="E87" s="34">
        <f t="shared" si="7"/>
        <v>298320</v>
      </c>
      <c r="F87" s="21"/>
      <c r="G87" s="21"/>
    </row>
    <row r="88" spans="1:7" ht="24">
      <c r="A88" s="33" t="s">
        <v>92</v>
      </c>
      <c r="B88" s="56" t="s">
        <v>19</v>
      </c>
      <c r="C88" s="56" t="s">
        <v>165</v>
      </c>
      <c r="D88" s="5" t="s">
        <v>79</v>
      </c>
      <c r="E88" s="29">
        <f t="shared" si="7"/>
        <v>298320</v>
      </c>
      <c r="F88" s="21"/>
      <c r="G88" s="21"/>
    </row>
    <row r="89" spans="1:7" ht="15">
      <c r="A89" s="54" t="s">
        <v>78</v>
      </c>
      <c r="B89" s="57" t="s">
        <v>19</v>
      </c>
      <c r="C89" s="58" t="s">
        <v>166</v>
      </c>
      <c r="D89" s="57" t="s">
        <v>79</v>
      </c>
      <c r="E89" s="29">
        <f t="shared" si="7"/>
        <v>298320</v>
      </c>
      <c r="F89" s="21"/>
      <c r="G89" s="21"/>
    </row>
    <row r="90" spans="1:7" ht="24">
      <c r="A90" s="54" t="s">
        <v>20</v>
      </c>
      <c r="B90" s="57" t="s">
        <v>19</v>
      </c>
      <c r="C90" s="58" t="s">
        <v>167</v>
      </c>
      <c r="D90" s="57" t="s">
        <v>79</v>
      </c>
      <c r="E90" s="29">
        <f>E91+E93</f>
        <v>298320</v>
      </c>
      <c r="F90" s="21"/>
      <c r="G90" s="21"/>
    </row>
    <row r="91" spans="1:7" ht="48">
      <c r="A91" s="6" t="s">
        <v>86</v>
      </c>
      <c r="B91" s="5" t="s">
        <v>19</v>
      </c>
      <c r="C91" s="30" t="s">
        <v>167</v>
      </c>
      <c r="D91" s="4" t="s">
        <v>54</v>
      </c>
      <c r="E91" s="31">
        <f t="shared" si="7"/>
        <v>251501</v>
      </c>
      <c r="F91" s="21"/>
      <c r="G91" s="21"/>
    </row>
    <row r="92" spans="1:7" ht="24">
      <c r="A92" s="6" t="s">
        <v>97</v>
      </c>
      <c r="B92" s="5" t="s">
        <v>19</v>
      </c>
      <c r="C92" s="30" t="s">
        <v>167</v>
      </c>
      <c r="D92" s="4" t="s">
        <v>56</v>
      </c>
      <c r="E92" s="32">
        <f>193165+58336</f>
        <v>251501</v>
      </c>
      <c r="F92" s="21"/>
      <c r="G92" s="21"/>
    </row>
    <row r="93" spans="1:7" ht="24">
      <c r="A93" s="47" t="s">
        <v>65</v>
      </c>
      <c r="B93" s="5" t="s">
        <v>19</v>
      </c>
      <c r="C93" s="30" t="s">
        <v>167</v>
      </c>
      <c r="D93" s="4" t="s">
        <v>57</v>
      </c>
      <c r="E93" s="31">
        <f>E94</f>
        <v>46819</v>
      </c>
      <c r="F93" s="21"/>
      <c r="G93" s="21"/>
    </row>
    <row r="94" spans="1:7" ht="24">
      <c r="A94" s="47" t="s">
        <v>66</v>
      </c>
      <c r="B94" s="5" t="s">
        <v>19</v>
      </c>
      <c r="C94" s="30" t="s">
        <v>167</v>
      </c>
      <c r="D94" s="4" t="s">
        <v>58</v>
      </c>
      <c r="E94" s="32">
        <f>298320-251501</f>
        <v>46819</v>
      </c>
      <c r="F94" s="21"/>
      <c r="G94" s="21"/>
    </row>
    <row r="95" spans="1:7" ht="24">
      <c r="A95" s="12" t="s">
        <v>21</v>
      </c>
      <c r="B95" s="3" t="s">
        <v>22</v>
      </c>
      <c r="C95" s="3"/>
      <c r="D95" s="3"/>
      <c r="E95" s="28">
        <f>E96+E119</f>
        <v>3641789.15</v>
      </c>
      <c r="F95" s="21"/>
      <c r="G95" s="21"/>
    </row>
    <row r="96" spans="1:7" ht="36">
      <c r="A96" s="13" t="s">
        <v>23</v>
      </c>
      <c r="B96" s="15" t="s">
        <v>24</v>
      </c>
      <c r="C96" s="9"/>
      <c r="D96" s="59"/>
      <c r="E96" s="35">
        <f>E97</f>
        <v>2641669.15</v>
      </c>
      <c r="F96" s="21"/>
      <c r="G96" s="21"/>
    </row>
    <row r="97" spans="1:7" ht="36">
      <c r="A97" s="33" t="s">
        <v>88</v>
      </c>
      <c r="B97" s="57" t="s">
        <v>24</v>
      </c>
      <c r="C97" s="57" t="s">
        <v>146</v>
      </c>
      <c r="D97" s="20"/>
      <c r="E97" s="29">
        <f>E98</f>
        <v>2641669.15</v>
      </c>
      <c r="F97" s="21"/>
      <c r="G97" s="21"/>
    </row>
    <row r="98" spans="1:7" ht="24">
      <c r="A98" s="16" t="s">
        <v>145</v>
      </c>
      <c r="B98" s="57" t="s">
        <v>24</v>
      </c>
      <c r="C98" s="57" t="s">
        <v>147</v>
      </c>
      <c r="D98" s="20"/>
      <c r="E98" s="29">
        <f>E99+E102+E105+E108+E113+E116</f>
        <v>2641669.15</v>
      </c>
      <c r="F98" s="21"/>
      <c r="G98" s="21"/>
    </row>
    <row r="99" spans="1:7" ht="15">
      <c r="A99" s="16" t="s">
        <v>119</v>
      </c>
      <c r="B99" s="57" t="s">
        <v>24</v>
      </c>
      <c r="C99" s="57" t="s">
        <v>168</v>
      </c>
      <c r="D99" s="5"/>
      <c r="E99" s="29">
        <f>E100</f>
        <v>370000</v>
      </c>
      <c r="F99" s="21"/>
      <c r="G99" s="21"/>
    </row>
    <row r="100" spans="1:7" ht="24">
      <c r="A100" s="47" t="s">
        <v>65</v>
      </c>
      <c r="B100" s="5" t="s">
        <v>24</v>
      </c>
      <c r="C100" s="5" t="s">
        <v>168</v>
      </c>
      <c r="D100" s="5" t="s">
        <v>57</v>
      </c>
      <c r="E100" s="31">
        <f>E101</f>
        <v>370000</v>
      </c>
      <c r="F100" s="21"/>
      <c r="G100" s="21"/>
    </row>
    <row r="101" spans="1:7" ht="24">
      <c r="A101" s="47" t="s">
        <v>66</v>
      </c>
      <c r="B101" s="5" t="s">
        <v>24</v>
      </c>
      <c r="C101" s="5" t="s">
        <v>168</v>
      </c>
      <c r="D101" s="5" t="s">
        <v>58</v>
      </c>
      <c r="E101" s="32">
        <v>370000</v>
      </c>
      <c r="F101" s="21"/>
      <c r="G101" s="21"/>
    </row>
    <row r="102" spans="1:7" ht="24">
      <c r="A102" s="55" t="s">
        <v>311</v>
      </c>
      <c r="B102" s="57" t="s">
        <v>24</v>
      </c>
      <c r="C102" s="57" t="s">
        <v>300</v>
      </c>
      <c r="D102" s="57"/>
      <c r="E102" s="29">
        <f>E103</f>
        <v>100000</v>
      </c>
      <c r="F102" s="21"/>
      <c r="G102" s="21"/>
    </row>
    <row r="103" spans="1:7" ht="24">
      <c r="A103" s="47" t="s">
        <v>65</v>
      </c>
      <c r="B103" s="5" t="s">
        <v>24</v>
      </c>
      <c r="C103" s="5" t="s">
        <v>300</v>
      </c>
      <c r="D103" s="5" t="s">
        <v>57</v>
      </c>
      <c r="E103" s="31">
        <f>E104</f>
        <v>100000</v>
      </c>
      <c r="F103" s="21"/>
      <c r="G103" s="21"/>
    </row>
    <row r="104" spans="1:7" ht="24">
      <c r="A104" s="47" t="s">
        <v>66</v>
      </c>
      <c r="B104" s="5" t="s">
        <v>24</v>
      </c>
      <c r="C104" s="5" t="s">
        <v>300</v>
      </c>
      <c r="D104" s="5" t="s">
        <v>58</v>
      </c>
      <c r="E104" s="32">
        <v>100000</v>
      </c>
      <c r="F104" s="21"/>
      <c r="G104" s="21"/>
    </row>
    <row r="105" spans="1:7" ht="15">
      <c r="A105" s="55" t="s">
        <v>170</v>
      </c>
      <c r="B105" s="57" t="s">
        <v>24</v>
      </c>
      <c r="C105" s="57" t="s">
        <v>169</v>
      </c>
      <c r="D105" s="57"/>
      <c r="E105" s="29">
        <f>E106</f>
        <v>1484994.15</v>
      </c>
      <c r="F105" s="21"/>
      <c r="G105" s="21"/>
    </row>
    <row r="106" spans="1:7" ht="48">
      <c r="A106" s="6" t="s">
        <v>86</v>
      </c>
      <c r="B106" s="5" t="s">
        <v>24</v>
      </c>
      <c r="C106" s="5" t="s">
        <v>169</v>
      </c>
      <c r="D106" s="20">
        <v>100</v>
      </c>
      <c r="E106" s="31">
        <f>E107</f>
        <v>1484994.15</v>
      </c>
      <c r="F106" s="21"/>
      <c r="G106" s="21"/>
    </row>
    <row r="107" spans="1:7" ht="24">
      <c r="A107" s="6" t="s">
        <v>97</v>
      </c>
      <c r="B107" s="5" t="s">
        <v>24</v>
      </c>
      <c r="C107" s="5" t="s">
        <v>169</v>
      </c>
      <c r="D107" s="20">
        <v>120</v>
      </c>
      <c r="E107" s="32">
        <f>1140548.5+344445.65</f>
        <v>1484994.15</v>
      </c>
      <c r="F107" s="21"/>
      <c r="G107" s="21"/>
    </row>
    <row r="108" spans="1:7" ht="15">
      <c r="A108" s="55" t="s">
        <v>171</v>
      </c>
      <c r="B108" s="57" t="s">
        <v>24</v>
      </c>
      <c r="C108" s="57" t="s">
        <v>254</v>
      </c>
      <c r="D108" s="57"/>
      <c r="E108" s="29">
        <f>E109+E111</f>
        <v>123700</v>
      </c>
      <c r="F108" s="21"/>
      <c r="G108" s="21"/>
    </row>
    <row r="109" spans="1:7" ht="48">
      <c r="A109" s="6" t="s">
        <v>86</v>
      </c>
      <c r="B109" s="5" t="s">
        <v>24</v>
      </c>
      <c r="C109" s="5" t="s">
        <v>254</v>
      </c>
      <c r="D109" s="20">
        <v>100</v>
      </c>
      <c r="E109" s="31">
        <f>E110</f>
        <v>92700</v>
      </c>
      <c r="F109" s="21"/>
      <c r="G109" s="21"/>
    </row>
    <row r="110" spans="1:7" ht="24">
      <c r="A110" s="6" t="s">
        <v>97</v>
      </c>
      <c r="B110" s="5" t="s">
        <v>24</v>
      </c>
      <c r="C110" s="5" t="s">
        <v>254</v>
      </c>
      <c r="D110" s="20">
        <v>120</v>
      </c>
      <c r="E110" s="32">
        <v>92700</v>
      </c>
      <c r="F110" s="21"/>
      <c r="G110" s="21"/>
    </row>
    <row r="111" spans="1:7" ht="24">
      <c r="A111" s="47" t="s">
        <v>65</v>
      </c>
      <c r="B111" s="5" t="s">
        <v>24</v>
      </c>
      <c r="C111" s="5" t="s">
        <v>254</v>
      </c>
      <c r="D111" s="5" t="s">
        <v>57</v>
      </c>
      <c r="E111" s="31">
        <f>E112</f>
        <v>31000</v>
      </c>
      <c r="F111" s="21"/>
      <c r="G111" s="21"/>
    </row>
    <row r="112" spans="1:7" ht="24">
      <c r="A112" s="47" t="s">
        <v>66</v>
      </c>
      <c r="B112" s="5" t="s">
        <v>24</v>
      </c>
      <c r="C112" s="5" t="s">
        <v>254</v>
      </c>
      <c r="D112" s="5" t="s">
        <v>58</v>
      </c>
      <c r="E112" s="32">
        <f>26000+5000</f>
        <v>31000</v>
      </c>
      <c r="F112" s="21"/>
      <c r="G112" s="21"/>
    </row>
    <row r="113" spans="1:7" ht="24">
      <c r="A113" s="55" t="s">
        <v>174</v>
      </c>
      <c r="B113" s="57" t="s">
        <v>24</v>
      </c>
      <c r="C113" s="57" t="s">
        <v>175</v>
      </c>
      <c r="D113" s="57"/>
      <c r="E113" s="29">
        <f>E114</f>
        <v>208000</v>
      </c>
      <c r="F113" s="21"/>
      <c r="G113" s="21"/>
    </row>
    <row r="114" spans="1:7" ht="24">
      <c r="A114" s="47" t="s">
        <v>65</v>
      </c>
      <c r="B114" s="5" t="s">
        <v>24</v>
      </c>
      <c r="C114" s="5" t="s">
        <v>175</v>
      </c>
      <c r="D114" s="5" t="s">
        <v>57</v>
      </c>
      <c r="E114" s="31">
        <f>E115</f>
        <v>208000</v>
      </c>
      <c r="F114" s="21"/>
      <c r="G114" s="21"/>
    </row>
    <row r="115" spans="1:7" ht="24">
      <c r="A115" s="47" t="s">
        <v>66</v>
      </c>
      <c r="B115" s="5" t="s">
        <v>24</v>
      </c>
      <c r="C115" s="5" t="s">
        <v>175</v>
      </c>
      <c r="D115" s="5" t="s">
        <v>58</v>
      </c>
      <c r="E115" s="32">
        <f>180000+25000+2000+1000</f>
        <v>208000</v>
      </c>
      <c r="F115" s="21"/>
      <c r="G115" s="21"/>
    </row>
    <row r="116" spans="1:7" ht="24">
      <c r="A116" s="55" t="s">
        <v>172</v>
      </c>
      <c r="B116" s="57" t="s">
        <v>24</v>
      </c>
      <c r="C116" s="57" t="s">
        <v>173</v>
      </c>
      <c r="D116" s="57"/>
      <c r="E116" s="29">
        <f>E117</f>
        <v>354975</v>
      </c>
      <c r="F116" s="21"/>
      <c r="G116" s="21"/>
    </row>
    <row r="117" spans="1:7" ht="48">
      <c r="A117" s="6" t="s">
        <v>86</v>
      </c>
      <c r="B117" s="5" t="s">
        <v>24</v>
      </c>
      <c r="C117" s="5" t="s">
        <v>173</v>
      </c>
      <c r="D117" s="20">
        <v>100</v>
      </c>
      <c r="E117" s="31">
        <f>E118</f>
        <v>354975</v>
      </c>
      <c r="F117" s="21"/>
      <c r="G117" s="21"/>
    </row>
    <row r="118" spans="1:7" ht="24">
      <c r="A118" s="6" t="s">
        <v>97</v>
      </c>
      <c r="B118" s="5" t="s">
        <v>24</v>
      </c>
      <c r="C118" s="5" t="s">
        <v>173</v>
      </c>
      <c r="D118" s="20">
        <v>120</v>
      </c>
      <c r="E118" s="32">
        <v>354975</v>
      </c>
      <c r="F118" s="21"/>
      <c r="G118" s="21"/>
    </row>
    <row r="119" spans="1:7" ht="15">
      <c r="A119" s="13" t="s">
        <v>80</v>
      </c>
      <c r="B119" s="15" t="s">
        <v>50</v>
      </c>
      <c r="C119" s="9"/>
      <c r="D119" s="59"/>
      <c r="E119" s="35">
        <f>E120</f>
        <v>1000120</v>
      </c>
      <c r="F119" s="21"/>
      <c r="G119" s="21"/>
    </row>
    <row r="120" spans="1:7" ht="36">
      <c r="A120" s="33" t="s">
        <v>88</v>
      </c>
      <c r="B120" s="57" t="s">
        <v>50</v>
      </c>
      <c r="C120" s="57" t="s">
        <v>146</v>
      </c>
      <c r="D120" s="20"/>
      <c r="E120" s="29">
        <f>E121</f>
        <v>1000120</v>
      </c>
      <c r="F120" s="21"/>
      <c r="G120" s="21"/>
    </row>
    <row r="121" spans="1:7" ht="24">
      <c r="A121" s="16" t="s">
        <v>145</v>
      </c>
      <c r="B121" s="57" t="s">
        <v>50</v>
      </c>
      <c r="C121" s="57" t="s">
        <v>147</v>
      </c>
      <c r="D121" s="20"/>
      <c r="E121" s="29">
        <f>E122</f>
        <v>1000120</v>
      </c>
      <c r="F121" s="21"/>
      <c r="G121" s="21"/>
    </row>
    <row r="122" spans="1:7" ht="24">
      <c r="A122" s="16" t="s">
        <v>93</v>
      </c>
      <c r="B122" s="57" t="s">
        <v>50</v>
      </c>
      <c r="C122" s="57" t="s">
        <v>177</v>
      </c>
      <c r="D122" s="20"/>
      <c r="E122" s="29">
        <f>E123+E125</f>
        <v>1000120</v>
      </c>
      <c r="F122" s="21"/>
      <c r="G122" s="21"/>
    </row>
    <row r="123" spans="1:7" ht="48">
      <c r="A123" s="6" t="s">
        <v>86</v>
      </c>
      <c r="B123" s="5" t="s">
        <v>50</v>
      </c>
      <c r="C123" s="5" t="s">
        <v>177</v>
      </c>
      <c r="D123" s="20">
        <v>100</v>
      </c>
      <c r="E123" s="31">
        <f>E124</f>
        <v>476540</v>
      </c>
      <c r="F123" s="21"/>
      <c r="G123" s="21"/>
    </row>
    <row r="124" spans="1:7" ht="24">
      <c r="A124" s="6" t="s">
        <v>97</v>
      </c>
      <c r="B124" s="5" t="s">
        <v>50</v>
      </c>
      <c r="C124" s="5" t="s">
        <v>177</v>
      </c>
      <c r="D124" s="20">
        <v>120</v>
      </c>
      <c r="E124" s="32">
        <v>476540</v>
      </c>
      <c r="F124" s="21"/>
      <c r="G124" s="21"/>
    </row>
    <row r="125" spans="1:7" ht="24">
      <c r="A125" s="47" t="s">
        <v>65</v>
      </c>
      <c r="B125" s="5" t="s">
        <v>50</v>
      </c>
      <c r="C125" s="5" t="s">
        <v>177</v>
      </c>
      <c r="D125" s="5" t="s">
        <v>57</v>
      </c>
      <c r="E125" s="31">
        <f>E126</f>
        <v>523580</v>
      </c>
      <c r="F125" s="21"/>
      <c r="G125" s="21"/>
    </row>
    <row r="126" spans="1:7" ht="24">
      <c r="A126" s="47" t="s">
        <v>66</v>
      </c>
      <c r="B126" s="5" t="s">
        <v>50</v>
      </c>
      <c r="C126" s="5" t="s">
        <v>177</v>
      </c>
      <c r="D126" s="5" t="s">
        <v>58</v>
      </c>
      <c r="E126" s="32">
        <f>49580+14000+90000+370000</f>
        <v>523580</v>
      </c>
      <c r="F126" s="21"/>
      <c r="G126" s="21"/>
    </row>
    <row r="127" spans="1:7" ht="15">
      <c r="A127" s="18" t="s">
        <v>113</v>
      </c>
      <c r="B127" s="3" t="s">
        <v>110</v>
      </c>
      <c r="C127" s="10"/>
      <c r="D127" s="60"/>
      <c r="E127" s="28">
        <f>E128+E143</f>
        <v>10368028</v>
      </c>
      <c r="F127" s="21"/>
      <c r="G127" s="21"/>
    </row>
    <row r="128" spans="1:7" ht="15">
      <c r="A128" s="19" t="s">
        <v>118</v>
      </c>
      <c r="B128" s="15" t="s">
        <v>116</v>
      </c>
      <c r="C128" s="9"/>
      <c r="D128" s="59"/>
      <c r="E128" s="35">
        <f>E129</f>
        <v>10218028</v>
      </c>
      <c r="F128" s="21"/>
      <c r="G128" s="21"/>
    </row>
    <row r="129" spans="1:7" ht="36">
      <c r="A129" s="33" t="s">
        <v>117</v>
      </c>
      <c r="B129" s="57" t="s">
        <v>116</v>
      </c>
      <c r="C129" s="57" t="s">
        <v>178</v>
      </c>
      <c r="D129" s="5"/>
      <c r="E129" s="29">
        <f>E130</f>
        <v>10218028</v>
      </c>
      <c r="F129" s="21"/>
      <c r="G129" s="21"/>
    </row>
    <row r="130" spans="1:7" ht="24">
      <c r="A130" s="16" t="s">
        <v>180</v>
      </c>
      <c r="B130" s="57" t="s">
        <v>116</v>
      </c>
      <c r="C130" s="57" t="s">
        <v>179</v>
      </c>
      <c r="D130" s="5"/>
      <c r="E130" s="29">
        <f>E131+E134+E137+E140</f>
        <v>10218028</v>
      </c>
      <c r="F130" s="21"/>
      <c r="G130" s="21"/>
    </row>
    <row r="131" spans="1:7" ht="15">
      <c r="A131" s="16" t="s">
        <v>120</v>
      </c>
      <c r="B131" s="57" t="s">
        <v>116</v>
      </c>
      <c r="C131" s="57" t="s">
        <v>181</v>
      </c>
      <c r="D131" s="5"/>
      <c r="E131" s="29">
        <f>E132</f>
        <v>5529702</v>
      </c>
      <c r="F131" s="21"/>
      <c r="G131" s="21"/>
    </row>
    <row r="132" spans="1:7" ht="24">
      <c r="A132" s="47" t="s">
        <v>65</v>
      </c>
      <c r="B132" s="5" t="s">
        <v>116</v>
      </c>
      <c r="C132" s="5" t="s">
        <v>181</v>
      </c>
      <c r="D132" s="5" t="s">
        <v>57</v>
      </c>
      <c r="E132" s="31">
        <f>E133</f>
        <v>5529702</v>
      </c>
      <c r="F132" s="21"/>
      <c r="G132" s="21"/>
    </row>
    <row r="133" spans="1:7" ht="24">
      <c r="A133" s="47" t="s">
        <v>66</v>
      </c>
      <c r="B133" s="5" t="s">
        <v>116</v>
      </c>
      <c r="C133" s="5" t="s">
        <v>181</v>
      </c>
      <c r="D133" s="5" t="s">
        <v>58</v>
      </c>
      <c r="E133" s="32">
        <v>5529702</v>
      </c>
      <c r="F133" s="21"/>
      <c r="G133" s="21"/>
    </row>
    <row r="134" spans="1:7" ht="15">
      <c r="A134" s="16" t="s">
        <v>182</v>
      </c>
      <c r="B134" s="57" t="s">
        <v>116</v>
      </c>
      <c r="C134" s="57" t="s">
        <v>183</v>
      </c>
      <c r="D134" s="5"/>
      <c r="E134" s="29">
        <f>E135</f>
        <v>2400000</v>
      </c>
      <c r="F134" s="21"/>
      <c r="G134" s="21"/>
    </row>
    <row r="135" spans="1:7" ht="24">
      <c r="A135" s="47" t="s">
        <v>65</v>
      </c>
      <c r="B135" s="5" t="s">
        <v>116</v>
      </c>
      <c r="C135" s="5" t="s">
        <v>183</v>
      </c>
      <c r="D135" s="5" t="s">
        <v>57</v>
      </c>
      <c r="E135" s="31">
        <f>E136</f>
        <v>2400000</v>
      </c>
      <c r="F135" s="21"/>
      <c r="G135" s="21"/>
    </row>
    <row r="136" spans="1:7" ht="24">
      <c r="A136" s="47" t="s">
        <v>66</v>
      </c>
      <c r="B136" s="5" t="s">
        <v>116</v>
      </c>
      <c r="C136" s="5" t="s">
        <v>183</v>
      </c>
      <c r="D136" s="5" t="s">
        <v>58</v>
      </c>
      <c r="E136" s="32">
        <f>3000000-300000-300000</f>
        <v>2400000</v>
      </c>
      <c r="F136" s="21"/>
      <c r="G136" s="21"/>
    </row>
    <row r="137" spans="1:7" ht="15">
      <c r="A137" s="16" t="s">
        <v>121</v>
      </c>
      <c r="B137" s="57" t="s">
        <v>116</v>
      </c>
      <c r="C137" s="57" t="s">
        <v>184</v>
      </c>
      <c r="D137" s="5"/>
      <c r="E137" s="29">
        <f>E138</f>
        <v>300000</v>
      </c>
      <c r="F137" s="21"/>
      <c r="G137" s="21"/>
    </row>
    <row r="138" spans="1:7" ht="24">
      <c r="A138" s="47" t="s">
        <v>65</v>
      </c>
      <c r="B138" s="5" t="s">
        <v>116</v>
      </c>
      <c r="C138" s="5" t="s">
        <v>184</v>
      </c>
      <c r="D138" s="5" t="s">
        <v>57</v>
      </c>
      <c r="E138" s="31">
        <f>E139</f>
        <v>300000</v>
      </c>
      <c r="F138" s="21"/>
      <c r="G138" s="21"/>
    </row>
    <row r="139" spans="1:7" ht="24">
      <c r="A139" s="47" t="s">
        <v>66</v>
      </c>
      <c r="B139" s="5" t="s">
        <v>116</v>
      </c>
      <c r="C139" s="5" t="s">
        <v>184</v>
      </c>
      <c r="D139" s="5" t="s">
        <v>58</v>
      </c>
      <c r="E139" s="32">
        <v>300000</v>
      </c>
      <c r="F139" s="21"/>
      <c r="G139" s="21"/>
    </row>
    <row r="140" spans="1:7" ht="36">
      <c r="A140" s="16" t="s">
        <v>312</v>
      </c>
      <c r="B140" s="57" t="s">
        <v>116</v>
      </c>
      <c r="C140" s="57" t="s">
        <v>301</v>
      </c>
      <c r="D140" s="57"/>
      <c r="E140" s="29">
        <f>E141</f>
        <v>1988326</v>
      </c>
      <c r="F140" s="21"/>
      <c r="G140" s="21"/>
    </row>
    <row r="141" spans="1:7" ht="24">
      <c r="A141" s="47" t="s">
        <v>65</v>
      </c>
      <c r="B141" s="5" t="s">
        <v>116</v>
      </c>
      <c r="C141" s="5" t="s">
        <v>301</v>
      </c>
      <c r="D141" s="5" t="s">
        <v>57</v>
      </c>
      <c r="E141" s="31">
        <f>E142</f>
        <v>1988326</v>
      </c>
      <c r="F141" s="21"/>
      <c r="G141" s="21"/>
    </row>
    <row r="142" spans="1:7" ht="24">
      <c r="A142" s="47" t="s">
        <v>66</v>
      </c>
      <c r="B142" s="5" t="s">
        <v>116</v>
      </c>
      <c r="C142" s="5" t="s">
        <v>301</v>
      </c>
      <c r="D142" s="5" t="s">
        <v>58</v>
      </c>
      <c r="E142" s="32">
        <v>1988326</v>
      </c>
      <c r="F142" s="21"/>
      <c r="G142" s="21"/>
    </row>
    <row r="143" spans="1:7" ht="15">
      <c r="A143" s="19" t="s">
        <v>112</v>
      </c>
      <c r="B143" s="15" t="s">
        <v>111</v>
      </c>
      <c r="C143" s="9"/>
      <c r="D143" s="59"/>
      <c r="E143" s="35">
        <f aca="true" t="shared" si="8" ref="E143">E144</f>
        <v>150000</v>
      </c>
      <c r="F143" s="21"/>
      <c r="G143" s="21"/>
    </row>
    <row r="144" spans="1:7" ht="36">
      <c r="A144" s="33" t="s">
        <v>75</v>
      </c>
      <c r="B144" s="57" t="s">
        <v>111</v>
      </c>
      <c r="C144" s="57" t="s">
        <v>159</v>
      </c>
      <c r="D144" s="20"/>
      <c r="E144" s="29">
        <f>E145</f>
        <v>150000</v>
      </c>
      <c r="F144" s="21"/>
      <c r="G144" s="21"/>
    </row>
    <row r="145" spans="1:7" ht="36">
      <c r="A145" s="54" t="s">
        <v>256</v>
      </c>
      <c r="B145" s="57" t="s">
        <v>111</v>
      </c>
      <c r="C145" s="57" t="s">
        <v>158</v>
      </c>
      <c r="D145" s="20"/>
      <c r="E145" s="29">
        <f>E146+E149</f>
        <v>150000</v>
      </c>
      <c r="F145" s="21"/>
      <c r="G145" s="21"/>
    </row>
    <row r="146" spans="1:7" ht="24">
      <c r="A146" s="54" t="s">
        <v>313</v>
      </c>
      <c r="B146" s="57" t="s">
        <v>111</v>
      </c>
      <c r="C146" s="57" t="s">
        <v>302</v>
      </c>
      <c r="D146" s="20"/>
      <c r="E146" s="29">
        <f>E147</f>
        <v>50000</v>
      </c>
      <c r="F146" s="21"/>
      <c r="G146" s="21"/>
    </row>
    <row r="147" spans="1:7" ht="24">
      <c r="A147" s="47" t="s">
        <v>65</v>
      </c>
      <c r="B147" s="5" t="s">
        <v>111</v>
      </c>
      <c r="C147" s="5" t="s">
        <v>302</v>
      </c>
      <c r="D147" s="5" t="s">
        <v>57</v>
      </c>
      <c r="E147" s="31">
        <f>E148</f>
        <v>50000</v>
      </c>
      <c r="F147" s="21"/>
      <c r="G147" s="21"/>
    </row>
    <row r="148" spans="1:7" ht="24">
      <c r="A148" s="47" t="s">
        <v>66</v>
      </c>
      <c r="B148" s="5" t="s">
        <v>111</v>
      </c>
      <c r="C148" s="5" t="s">
        <v>302</v>
      </c>
      <c r="D148" s="5" t="s">
        <v>58</v>
      </c>
      <c r="E148" s="32">
        <v>50000</v>
      </c>
      <c r="F148" s="21"/>
      <c r="G148" s="21"/>
    </row>
    <row r="149" spans="1:7" ht="24">
      <c r="A149" s="16" t="s">
        <v>114</v>
      </c>
      <c r="B149" s="57" t="s">
        <v>111</v>
      </c>
      <c r="C149" s="57" t="s">
        <v>278</v>
      </c>
      <c r="D149" s="5"/>
      <c r="E149" s="29">
        <f aca="true" t="shared" si="9" ref="E149:E150">E150</f>
        <v>100000</v>
      </c>
      <c r="F149" s="21"/>
      <c r="G149" s="21"/>
    </row>
    <row r="150" spans="1:7" ht="24">
      <c r="A150" s="47" t="s">
        <v>65</v>
      </c>
      <c r="B150" s="5" t="s">
        <v>111</v>
      </c>
      <c r="C150" s="5" t="s">
        <v>278</v>
      </c>
      <c r="D150" s="5" t="s">
        <v>57</v>
      </c>
      <c r="E150" s="31">
        <f t="shared" si="9"/>
        <v>100000</v>
      </c>
      <c r="F150" s="21"/>
      <c r="G150" s="21"/>
    </row>
    <row r="151" spans="1:7" ht="24">
      <c r="A151" s="47" t="s">
        <v>66</v>
      </c>
      <c r="B151" s="5" t="s">
        <v>111</v>
      </c>
      <c r="C151" s="5" t="s">
        <v>278</v>
      </c>
      <c r="D151" s="5" t="s">
        <v>58</v>
      </c>
      <c r="E151" s="32">
        <v>100000</v>
      </c>
      <c r="F151" s="21"/>
      <c r="G151" s="21"/>
    </row>
    <row r="152" spans="1:7" ht="15">
      <c r="A152" s="18" t="s">
        <v>25</v>
      </c>
      <c r="B152" s="3" t="s">
        <v>26</v>
      </c>
      <c r="C152" s="10"/>
      <c r="D152" s="60"/>
      <c r="E152" s="28">
        <f>E153+E196+E175</f>
        <v>26992700.26</v>
      </c>
      <c r="F152" s="21"/>
      <c r="G152" s="21"/>
    </row>
    <row r="153" spans="1:7" ht="15">
      <c r="A153" s="19" t="s">
        <v>27</v>
      </c>
      <c r="B153" s="15" t="s">
        <v>28</v>
      </c>
      <c r="C153" s="9"/>
      <c r="D153" s="59"/>
      <c r="E153" s="35">
        <f>E154+E159+E167</f>
        <v>4839345</v>
      </c>
      <c r="F153" s="21"/>
      <c r="G153" s="21"/>
    </row>
    <row r="154" spans="1:7" ht="36">
      <c r="A154" s="33" t="s">
        <v>197</v>
      </c>
      <c r="B154" s="56" t="s">
        <v>28</v>
      </c>
      <c r="C154" s="56" t="s">
        <v>198</v>
      </c>
      <c r="D154" s="5"/>
      <c r="E154" s="29">
        <f>E155</f>
        <v>150000</v>
      </c>
      <c r="F154" s="21"/>
      <c r="G154" s="21"/>
    </row>
    <row r="155" spans="1:7" ht="24">
      <c r="A155" s="55" t="s">
        <v>200</v>
      </c>
      <c r="B155" s="56" t="s">
        <v>28</v>
      </c>
      <c r="C155" s="56" t="s">
        <v>199</v>
      </c>
      <c r="D155" s="5"/>
      <c r="E155" s="29">
        <f>E156</f>
        <v>150000</v>
      </c>
      <c r="F155" s="21"/>
      <c r="G155" s="21"/>
    </row>
    <row r="156" spans="1:7" ht="15">
      <c r="A156" s="55" t="s">
        <v>257</v>
      </c>
      <c r="B156" s="57" t="s">
        <v>28</v>
      </c>
      <c r="C156" s="57" t="s">
        <v>203</v>
      </c>
      <c r="D156" s="57"/>
      <c r="E156" s="29">
        <f>E157</f>
        <v>150000</v>
      </c>
      <c r="F156" s="21"/>
      <c r="G156" s="21"/>
    </row>
    <row r="157" spans="1:7" ht="24">
      <c r="A157" s="47" t="s">
        <v>65</v>
      </c>
      <c r="B157" s="5" t="s">
        <v>28</v>
      </c>
      <c r="C157" s="5" t="s">
        <v>203</v>
      </c>
      <c r="D157" s="5" t="s">
        <v>57</v>
      </c>
      <c r="E157" s="31">
        <f>E158</f>
        <v>150000</v>
      </c>
      <c r="F157" s="21"/>
      <c r="G157" s="21"/>
    </row>
    <row r="158" spans="1:7" ht="24">
      <c r="A158" s="47" t="s">
        <v>66</v>
      </c>
      <c r="B158" s="5" t="s">
        <v>28</v>
      </c>
      <c r="C158" s="5" t="s">
        <v>203</v>
      </c>
      <c r="D158" s="5" t="s">
        <v>58</v>
      </c>
      <c r="E158" s="32">
        <v>150000</v>
      </c>
      <c r="F158" s="21"/>
      <c r="G158" s="21"/>
    </row>
    <row r="159" spans="1:7" ht="60">
      <c r="A159" s="33" t="s">
        <v>187</v>
      </c>
      <c r="B159" s="57" t="s">
        <v>28</v>
      </c>
      <c r="C159" s="57" t="s">
        <v>188</v>
      </c>
      <c r="D159" s="20"/>
      <c r="E159" s="29">
        <f>E160</f>
        <v>4000000</v>
      </c>
      <c r="F159" s="21"/>
      <c r="G159" s="21"/>
    </row>
    <row r="160" spans="1:7" ht="24">
      <c r="A160" s="55" t="s">
        <v>189</v>
      </c>
      <c r="B160" s="57" t="s">
        <v>28</v>
      </c>
      <c r="C160" s="57" t="s">
        <v>190</v>
      </c>
      <c r="D160" s="20"/>
      <c r="E160" s="29">
        <f>E161+E164</f>
        <v>4000000</v>
      </c>
      <c r="F160" s="21"/>
      <c r="G160" s="21"/>
    </row>
    <row r="161" spans="1:7" ht="24">
      <c r="A161" s="55" t="s">
        <v>193</v>
      </c>
      <c r="B161" s="57" t="s">
        <v>28</v>
      </c>
      <c r="C161" s="57" t="s">
        <v>194</v>
      </c>
      <c r="D161" s="44"/>
      <c r="E161" s="29">
        <f>E162</f>
        <v>2500000</v>
      </c>
      <c r="F161" s="21"/>
      <c r="G161" s="21"/>
    </row>
    <row r="162" spans="1:7" ht="24">
      <c r="A162" s="47" t="s">
        <v>65</v>
      </c>
      <c r="B162" s="5" t="s">
        <v>28</v>
      </c>
      <c r="C162" s="5" t="s">
        <v>194</v>
      </c>
      <c r="D162" s="20">
        <v>200</v>
      </c>
      <c r="E162" s="31">
        <f>E163</f>
        <v>2500000</v>
      </c>
      <c r="F162" s="21"/>
      <c r="G162" s="21"/>
    </row>
    <row r="163" spans="1:7" ht="24">
      <c r="A163" s="47" t="s">
        <v>66</v>
      </c>
      <c r="B163" s="5" t="s">
        <v>28</v>
      </c>
      <c r="C163" s="5" t="s">
        <v>194</v>
      </c>
      <c r="D163" s="20">
        <v>240</v>
      </c>
      <c r="E163" s="32">
        <v>2500000</v>
      </c>
      <c r="F163" s="21"/>
      <c r="G163" s="21"/>
    </row>
    <row r="164" spans="1:7" ht="24">
      <c r="A164" s="55" t="s">
        <v>192</v>
      </c>
      <c r="B164" s="57" t="s">
        <v>28</v>
      </c>
      <c r="C164" s="57" t="s">
        <v>191</v>
      </c>
      <c r="D164" s="44"/>
      <c r="E164" s="29">
        <f>E165</f>
        <v>1500000</v>
      </c>
      <c r="F164" s="21"/>
      <c r="G164" s="21"/>
    </row>
    <row r="165" spans="1:7" ht="24">
      <c r="A165" s="47" t="s">
        <v>65</v>
      </c>
      <c r="B165" s="5" t="s">
        <v>28</v>
      </c>
      <c r="C165" s="5" t="s">
        <v>191</v>
      </c>
      <c r="D165" s="20">
        <v>200</v>
      </c>
      <c r="E165" s="31">
        <f>E166</f>
        <v>1500000</v>
      </c>
      <c r="F165" s="21"/>
      <c r="G165" s="21"/>
    </row>
    <row r="166" spans="1:7" ht="24">
      <c r="A166" s="47" t="s">
        <v>66</v>
      </c>
      <c r="B166" s="5" t="s">
        <v>28</v>
      </c>
      <c r="C166" s="5" t="s">
        <v>191</v>
      </c>
      <c r="D166" s="20">
        <v>240</v>
      </c>
      <c r="E166" s="32">
        <v>1500000</v>
      </c>
      <c r="F166" s="21"/>
      <c r="G166" s="21"/>
    </row>
    <row r="167" spans="1:7" ht="36">
      <c r="A167" s="33" t="s">
        <v>75</v>
      </c>
      <c r="B167" s="57" t="s">
        <v>28</v>
      </c>
      <c r="C167" s="57" t="s">
        <v>159</v>
      </c>
      <c r="D167" s="20"/>
      <c r="E167" s="29">
        <f>E168</f>
        <v>689345</v>
      </c>
      <c r="F167" s="21"/>
      <c r="G167" s="21"/>
    </row>
    <row r="168" spans="1:7" ht="36">
      <c r="A168" s="54" t="s">
        <v>213</v>
      </c>
      <c r="B168" s="57" t="s">
        <v>28</v>
      </c>
      <c r="C168" s="57" t="s">
        <v>158</v>
      </c>
      <c r="D168" s="20"/>
      <c r="E168" s="29">
        <f>E172+E169</f>
        <v>689345</v>
      </c>
      <c r="F168" s="21"/>
      <c r="G168" s="21"/>
    </row>
    <row r="169" spans="1:7" ht="36">
      <c r="A169" s="54" t="s">
        <v>314</v>
      </c>
      <c r="B169" s="57" t="s">
        <v>28</v>
      </c>
      <c r="C169" s="57" t="s">
        <v>303</v>
      </c>
      <c r="D169" s="20"/>
      <c r="E169" s="29">
        <f>E170</f>
        <v>344345</v>
      </c>
      <c r="F169" s="21"/>
      <c r="G169" s="21"/>
    </row>
    <row r="170" spans="1:7" ht="24">
      <c r="A170" s="47" t="s">
        <v>65</v>
      </c>
      <c r="B170" s="5" t="s">
        <v>28</v>
      </c>
      <c r="C170" s="5" t="s">
        <v>303</v>
      </c>
      <c r="D170" s="20">
        <v>200</v>
      </c>
      <c r="E170" s="31">
        <f>E171</f>
        <v>344345</v>
      </c>
      <c r="F170" s="21"/>
      <c r="G170" s="21"/>
    </row>
    <row r="171" spans="1:7" ht="24">
      <c r="A171" s="47" t="s">
        <v>66</v>
      </c>
      <c r="B171" s="5" t="s">
        <v>28</v>
      </c>
      <c r="C171" s="5" t="s">
        <v>303</v>
      </c>
      <c r="D171" s="20">
        <v>240</v>
      </c>
      <c r="E171" s="32">
        <v>344345</v>
      </c>
      <c r="F171" s="21"/>
      <c r="G171" s="21"/>
    </row>
    <row r="172" spans="1:7" ht="60">
      <c r="A172" s="54" t="s">
        <v>293</v>
      </c>
      <c r="B172" s="57" t="s">
        <v>28</v>
      </c>
      <c r="C172" s="57" t="s">
        <v>185</v>
      </c>
      <c r="D172" s="20"/>
      <c r="E172" s="29">
        <f aca="true" t="shared" si="10" ref="E172:E173">E173</f>
        <v>345000</v>
      </c>
      <c r="F172" s="21"/>
      <c r="G172" s="21"/>
    </row>
    <row r="173" spans="1:7" ht="24">
      <c r="A173" s="47" t="s">
        <v>65</v>
      </c>
      <c r="B173" s="5" t="s">
        <v>28</v>
      </c>
      <c r="C173" s="5" t="s">
        <v>185</v>
      </c>
      <c r="D173" s="20">
        <v>200</v>
      </c>
      <c r="E173" s="31">
        <f t="shared" si="10"/>
        <v>345000</v>
      </c>
      <c r="F173" s="21"/>
      <c r="G173" s="21"/>
    </row>
    <row r="174" spans="1:7" ht="24">
      <c r="A174" s="47" t="s">
        <v>66</v>
      </c>
      <c r="B174" s="5" t="s">
        <v>28</v>
      </c>
      <c r="C174" s="5" t="s">
        <v>185</v>
      </c>
      <c r="D174" s="20">
        <v>240</v>
      </c>
      <c r="E174" s="32">
        <v>345000</v>
      </c>
      <c r="F174" s="21"/>
      <c r="G174" s="21"/>
    </row>
    <row r="175" spans="1:7" ht="15">
      <c r="A175" s="40" t="s">
        <v>105</v>
      </c>
      <c r="B175" s="15" t="s">
        <v>29</v>
      </c>
      <c r="C175" s="9"/>
      <c r="D175" s="59"/>
      <c r="E175" s="35">
        <f>E176+E189+E184</f>
        <v>7936423.03</v>
      </c>
      <c r="F175" s="21"/>
      <c r="G175" s="21"/>
    </row>
    <row r="176" spans="1:7" ht="36">
      <c r="A176" s="33" t="s">
        <v>115</v>
      </c>
      <c r="B176" s="57" t="s">
        <v>29</v>
      </c>
      <c r="C176" s="57" t="s">
        <v>214</v>
      </c>
      <c r="D176" s="20"/>
      <c r="E176" s="29">
        <f>E177</f>
        <v>4282503</v>
      </c>
      <c r="F176" s="21"/>
      <c r="G176" s="21"/>
    </row>
    <row r="177" spans="1:7" ht="24">
      <c r="A177" s="54" t="s">
        <v>258</v>
      </c>
      <c r="B177" s="57" t="s">
        <v>29</v>
      </c>
      <c r="C177" s="57" t="s">
        <v>287</v>
      </c>
      <c r="D177" s="20"/>
      <c r="E177" s="29">
        <f>E178+E181</f>
        <v>4282503</v>
      </c>
      <c r="F177" s="21"/>
      <c r="G177" s="21"/>
    </row>
    <row r="178" spans="1:7" ht="15">
      <c r="A178" s="54" t="s">
        <v>215</v>
      </c>
      <c r="B178" s="57" t="s">
        <v>29</v>
      </c>
      <c r="C178" s="57" t="s">
        <v>286</v>
      </c>
      <c r="D178" s="44"/>
      <c r="E178" s="29">
        <f>E179</f>
        <v>3420000</v>
      </c>
      <c r="F178" s="21"/>
      <c r="G178" s="21"/>
    </row>
    <row r="179" spans="1:7" ht="24">
      <c r="A179" s="6" t="s">
        <v>65</v>
      </c>
      <c r="B179" s="5" t="s">
        <v>29</v>
      </c>
      <c r="C179" s="5" t="s">
        <v>286</v>
      </c>
      <c r="D179" s="20">
        <v>200</v>
      </c>
      <c r="E179" s="31">
        <f aca="true" t="shared" si="11" ref="E179">E180</f>
        <v>3420000</v>
      </c>
      <c r="F179" s="21"/>
      <c r="G179" s="21"/>
    </row>
    <row r="180" spans="1:7" ht="24">
      <c r="A180" s="6" t="s">
        <v>66</v>
      </c>
      <c r="B180" s="5" t="s">
        <v>29</v>
      </c>
      <c r="C180" s="5" t="s">
        <v>286</v>
      </c>
      <c r="D180" s="20">
        <v>240</v>
      </c>
      <c r="E180" s="32">
        <v>3420000</v>
      </c>
      <c r="F180" s="21"/>
      <c r="G180" s="21"/>
    </row>
    <row r="181" spans="1:7" ht="36">
      <c r="A181" s="54" t="s">
        <v>315</v>
      </c>
      <c r="B181" s="57" t="s">
        <v>29</v>
      </c>
      <c r="C181" s="57" t="s">
        <v>304</v>
      </c>
      <c r="D181" s="44"/>
      <c r="E181" s="29">
        <f>E182</f>
        <v>862503</v>
      </c>
      <c r="F181" s="21"/>
      <c r="G181" s="21"/>
    </row>
    <row r="182" spans="1:7" ht="24">
      <c r="A182" s="6" t="s">
        <v>65</v>
      </c>
      <c r="B182" s="5" t="s">
        <v>29</v>
      </c>
      <c r="C182" s="5" t="s">
        <v>304</v>
      </c>
      <c r="D182" s="20">
        <v>200</v>
      </c>
      <c r="E182" s="31">
        <f>E183</f>
        <v>862503</v>
      </c>
      <c r="F182" s="21"/>
      <c r="G182" s="21"/>
    </row>
    <row r="183" spans="1:7" ht="24">
      <c r="A183" s="6" t="s">
        <v>66</v>
      </c>
      <c r="B183" s="5" t="s">
        <v>29</v>
      </c>
      <c r="C183" s="5" t="s">
        <v>304</v>
      </c>
      <c r="D183" s="20">
        <v>240</v>
      </c>
      <c r="E183" s="32">
        <v>862503</v>
      </c>
      <c r="F183" s="21"/>
      <c r="G183" s="21"/>
    </row>
    <row r="184" spans="1:7" ht="36">
      <c r="A184" s="33" t="s">
        <v>197</v>
      </c>
      <c r="B184" s="57" t="s">
        <v>29</v>
      </c>
      <c r="C184" s="57" t="s">
        <v>198</v>
      </c>
      <c r="D184" s="44"/>
      <c r="E184" s="29">
        <f>E185</f>
        <v>499781.49</v>
      </c>
      <c r="F184" s="21"/>
      <c r="G184" s="21"/>
    </row>
    <row r="185" spans="1:7" ht="24">
      <c r="A185" s="55" t="s">
        <v>206</v>
      </c>
      <c r="B185" s="57" t="s">
        <v>29</v>
      </c>
      <c r="C185" s="57" t="s">
        <v>199</v>
      </c>
      <c r="D185" s="44"/>
      <c r="E185" s="29">
        <f>E186</f>
        <v>499781.49</v>
      </c>
      <c r="F185" s="21"/>
      <c r="G185" s="21"/>
    </row>
    <row r="186" spans="1:7" ht="15">
      <c r="A186" s="55" t="s">
        <v>204</v>
      </c>
      <c r="B186" s="57" t="s">
        <v>29</v>
      </c>
      <c r="C186" s="57" t="s">
        <v>205</v>
      </c>
      <c r="D186" s="44"/>
      <c r="E186" s="29">
        <f>E187</f>
        <v>499781.49</v>
      </c>
      <c r="F186" s="21"/>
      <c r="G186" s="21"/>
    </row>
    <row r="187" spans="1:7" ht="24">
      <c r="A187" s="47" t="s">
        <v>65</v>
      </c>
      <c r="B187" s="5" t="s">
        <v>29</v>
      </c>
      <c r="C187" s="5" t="s">
        <v>205</v>
      </c>
      <c r="D187" s="20">
        <v>200</v>
      </c>
      <c r="E187" s="31">
        <f>E188</f>
        <v>499781.49</v>
      </c>
      <c r="F187" s="21"/>
      <c r="G187" s="21"/>
    </row>
    <row r="188" spans="1:7" ht="24">
      <c r="A188" s="47" t="s">
        <v>66</v>
      </c>
      <c r="B188" s="5" t="s">
        <v>29</v>
      </c>
      <c r="C188" s="5" t="s">
        <v>205</v>
      </c>
      <c r="D188" s="20">
        <v>240</v>
      </c>
      <c r="E188" s="32">
        <v>499781.49</v>
      </c>
      <c r="F188" s="21"/>
      <c r="G188" s="21"/>
    </row>
    <row r="189" spans="1:7" ht="36">
      <c r="A189" s="33" t="s">
        <v>75</v>
      </c>
      <c r="B189" s="57" t="s">
        <v>29</v>
      </c>
      <c r="C189" s="57" t="s">
        <v>159</v>
      </c>
      <c r="D189" s="20"/>
      <c r="E189" s="29">
        <f>E191</f>
        <v>3154138.54</v>
      </c>
      <c r="F189" s="21"/>
      <c r="G189" s="21"/>
    </row>
    <row r="190" spans="1:7" ht="36">
      <c r="A190" s="54" t="s">
        <v>213</v>
      </c>
      <c r="B190" s="57" t="s">
        <v>29</v>
      </c>
      <c r="C190" s="57" t="s">
        <v>158</v>
      </c>
      <c r="D190" s="20"/>
      <c r="E190" s="29">
        <f>E191</f>
        <v>3154138.54</v>
      </c>
      <c r="F190" s="21"/>
      <c r="G190" s="21"/>
    </row>
    <row r="191" spans="1:7" ht="24">
      <c r="A191" s="54" t="s">
        <v>279</v>
      </c>
      <c r="B191" s="57" t="s">
        <v>29</v>
      </c>
      <c r="C191" s="57" t="s">
        <v>160</v>
      </c>
      <c r="D191" s="44"/>
      <c r="E191" s="29">
        <f>E192+E194</f>
        <v>3154138.54</v>
      </c>
      <c r="F191" s="21"/>
      <c r="G191" s="21"/>
    </row>
    <row r="192" spans="1:7" ht="24">
      <c r="A192" s="47" t="s">
        <v>65</v>
      </c>
      <c r="B192" s="5" t="s">
        <v>29</v>
      </c>
      <c r="C192" s="5" t="s">
        <v>160</v>
      </c>
      <c r="D192" s="20">
        <v>200</v>
      </c>
      <c r="E192" s="31">
        <f>E193</f>
        <v>668640</v>
      </c>
      <c r="F192" s="21"/>
      <c r="G192" s="21"/>
    </row>
    <row r="193" spans="1:7" ht="24">
      <c r="A193" s="47" t="s">
        <v>66</v>
      </c>
      <c r="B193" s="5" t="s">
        <v>29</v>
      </c>
      <c r="C193" s="5" t="s">
        <v>160</v>
      </c>
      <c r="D193" s="20">
        <v>240</v>
      </c>
      <c r="E193" s="32">
        <v>668640</v>
      </c>
      <c r="F193" s="21"/>
      <c r="G193" s="21"/>
    </row>
    <row r="194" spans="1:7" ht="15">
      <c r="A194" s="47" t="s">
        <v>47</v>
      </c>
      <c r="B194" s="5" t="s">
        <v>29</v>
      </c>
      <c r="C194" s="5" t="s">
        <v>160</v>
      </c>
      <c r="D194" s="20">
        <v>800</v>
      </c>
      <c r="E194" s="31">
        <f>E195</f>
        <v>2485498.54</v>
      </c>
      <c r="F194" s="21"/>
      <c r="G194" s="21"/>
    </row>
    <row r="195" spans="1:7" ht="36">
      <c r="A195" s="47" t="s">
        <v>70</v>
      </c>
      <c r="B195" s="5" t="s">
        <v>29</v>
      </c>
      <c r="C195" s="5" t="s">
        <v>160</v>
      </c>
      <c r="D195" s="20">
        <v>810</v>
      </c>
      <c r="E195" s="32">
        <v>2485498.54</v>
      </c>
      <c r="F195" s="21"/>
      <c r="G195" s="21"/>
    </row>
    <row r="196" spans="1:7" ht="15">
      <c r="A196" s="40" t="s">
        <v>30</v>
      </c>
      <c r="B196" s="15" t="s">
        <v>31</v>
      </c>
      <c r="C196" s="9"/>
      <c r="D196" s="59"/>
      <c r="E196" s="35">
        <f>E197</f>
        <v>14216932.23</v>
      </c>
      <c r="F196" s="21"/>
      <c r="G196" s="21"/>
    </row>
    <row r="197" spans="1:7" ht="36">
      <c r="A197" s="33" t="s">
        <v>71</v>
      </c>
      <c r="B197" s="57" t="s">
        <v>31</v>
      </c>
      <c r="C197" s="57" t="s">
        <v>176</v>
      </c>
      <c r="D197" s="20"/>
      <c r="E197" s="29">
        <f>E198</f>
        <v>14216932.23</v>
      </c>
      <c r="F197" s="21"/>
      <c r="G197" s="21"/>
    </row>
    <row r="198" spans="1:7" ht="24">
      <c r="A198" s="33" t="s">
        <v>259</v>
      </c>
      <c r="B198" s="57" t="s">
        <v>31</v>
      </c>
      <c r="C198" s="57" t="s">
        <v>207</v>
      </c>
      <c r="D198" s="20"/>
      <c r="E198" s="29">
        <f>E199+E204+E207+E210+E213+E219+E216+E222</f>
        <v>14216932.23</v>
      </c>
      <c r="F198" s="21"/>
      <c r="G198" s="21"/>
    </row>
    <row r="199" spans="1:7" ht="15">
      <c r="A199" s="54" t="s">
        <v>72</v>
      </c>
      <c r="B199" s="57" t="s">
        <v>31</v>
      </c>
      <c r="C199" s="57" t="s">
        <v>208</v>
      </c>
      <c r="D199" s="44"/>
      <c r="E199" s="29">
        <f>E200+E202</f>
        <v>1424356.24</v>
      </c>
      <c r="F199" s="21"/>
      <c r="G199" s="21"/>
    </row>
    <row r="200" spans="1:7" ht="24">
      <c r="A200" s="47" t="s">
        <v>65</v>
      </c>
      <c r="B200" s="5" t="s">
        <v>31</v>
      </c>
      <c r="C200" s="5" t="s">
        <v>208</v>
      </c>
      <c r="D200" s="20">
        <v>200</v>
      </c>
      <c r="E200" s="31">
        <f>E201</f>
        <v>1422356.24</v>
      </c>
      <c r="F200" s="21"/>
      <c r="G200" s="21"/>
    </row>
    <row r="201" spans="1:7" ht="24">
      <c r="A201" s="47" t="s">
        <v>66</v>
      </c>
      <c r="B201" s="5" t="s">
        <v>31</v>
      </c>
      <c r="C201" s="5" t="s">
        <v>208</v>
      </c>
      <c r="D201" s="20">
        <v>240</v>
      </c>
      <c r="E201" s="32">
        <v>1422356.24</v>
      </c>
      <c r="F201" s="21"/>
      <c r="G201" s="21"/>
    </row>
    <row r="202" spans="1:7" ht="15">
      <c r="A202" s="47" t="s">
        <v>47</v>
      </c>
      <c r="B202" s="5" t="s">
        <v>31</v>
      </c>
      <c r="C202" s="5" t="s">
        <v>208</v>
      </c>
      <c r="D202" s="20">
        <v>800</v>
      </c>
      <c r="E202" s="31">
        <f>E203</f>
        <v>2000</v>
      </c>
      <c r="F202" s="21"/>
      <c r="G202" s="21"/>
    </row>
    <row r="203" spans="1:7" ht="15">
      <c r="A203" s="47" t="s">
        <v>67</v>
      </c>
      <c r="B203" s="5" t="s">
        <v>31</v>
      </c>
      <c r="C203" s="5" t="s">
        <v>208</v>
      </c>
      <c r="D203" s="20">
        <v>850</v>
      </c>
      <c r="E203" s="32">
        <v>2000</v>
      </c>
      <c r="F203" s="21"/>
      <c r="G203" s="21"/>
    </row>
    <row r="204" spans="1:7" ht="15">
      <c r="A204" s="16" t="s">
        <v>122</v>
      </c>
      <c r="B204" s="57" t="s">
        <v>31</v>
      </c>
      <c r="C204" s="57" t="s">
        <v>209</v>
      </c>
      <c r="D204" s="20"/>
      <c r="E204" s="29">
        <f aca="true" t="shared" si="12" ref="E204:E205">E205</f>
        <v>600000</v>
      </c>
      <c r="F204" s="21"/>
      <c r="G204" s="21"/>
    </row>
    <row r="205" spans="1:7" ht="24">
      <c r="A205" s="47" t="s">
        <v>65</v>
      </c>
      <c r="B205" s="5" t="s">
        <v>31</v>
      </c>
      <c r="C205" s="5" t="s">
        <v>209</v>
      </c>
      <c r="D205" s="20">
        <v>200</v>
      </c>
      <c r="E205" s="31">
        <f t="shared" si="12"/>
        <v>600000</v>
      </c>
      <c r="F205" s="21"/>
      <c r="G205" s="21"/>
    </row>
    <row r="206" spans="1:7" ht="24">
      <c r="A206" s="47" t="s">
        <v>66</v>
      </c>
      <c r="B206" s="5" t="s">
        <v>31</v>
      </c>
      <c r="C206" s="5" t="s">
        <v>209</v>
      </c>
      <c r="D206" s="20">
        <v>240</v>
      </c>
      <c r="E206" s="32">
        <f>100000+500000</f>
        <v>600000</v>
      </c>
      <c r="F206" s="21"/>
      <c r="G206" s="21"/>
    </row>
    <row r="207" spans="1:7" ht="24">
      <c r="A207" s="16" t="s">
        <v>125</v>
      </c>
      <c r="B207" s="57" t="s">
        <v>31</v>
      </c>
      <c r="C207" s="57" t="s">
        <v>252</v>
      </c>
      <c r="D207" s="44"/>
      <c r="E207" s="29">
        <f>E208</f>
        <v>598669.12</v>
      </c>
      <c r="F207" s="21"/>
      <c r="G207" s="21"/>
    </row>
    <row r="208" spans="1:7" ht="24">
      <c r="A208" s="47" t="s">
        <v>65</v>
      </c>
      <c r="B208" s="5" t="s">
        <v>31</v>
      </c>
      <c r="C208" s="5" t="s">
        <v>252</v>
      </c>
      <c r="D208" s="20">
        <v>200</v>
      </c>
      <c r="E208" s="31">
        <f aca="true" t="shared" si="13" ref="E208">E209</f>
        <v>598669.12</v>
      </c>
      <c r="F208" s="21"/>
      <c r="G208" s="21"/>
    </row>
    <row r="209" spans="1:7" ht="24">
      <c r="A209" s="47" t="s">
        <v>66</v>
      </c>
      <c r="B209" s="5" t="s">
        <v>31</v>
      </c>
      <c r="C209" s="5" t="s">
        <v>252</v>
      </c>
      <c r="D209" s="20">
        <v>240</v>
      </c>
      <c r="E209" s="32">
        <v>598669.12</v>
      </c>
      <c r="F209" s="21"/>
      <c r="G209" s="21"/>
    </row>
    <row r="210" spans="1:7" ht="24">
      <c r="A210" s="16" t="s">
        <v>309</v>
      </c>
      <c r="B210" s="57" t="s">
        <v>31</v>
      </c>
      <c r="C210" s="57" t="s">
        <v>305</v>
      </c>
      <c r="D210" s="44"/>
      <c r="E210" s="29">
        <f>E211</f>
        <v>55923</v>
      </c>
      <c r="F210" s="21"/>
      <c r="G210" s="21"/>
    </row>
    <row r="211" spans="1:7" ht="24">
      <c r="A211" s="47" t="s">
        <v>65</v>
      </c>
      <c r="B211" s="5" t="s">
        <v>31</v>
      </c>
      <c r="C211" s="5" t="s">
        <v>305</v>
      </c>
      <c r="D211" s="20">
        <v>200</v>
      </c>
      <c r="E211" s="31">
        <f>E212</f>
        <v>55923</v>
      </c>
      <c r="F211" s="21"/>
      <c r="G211" s="21"/>
    </row>
    <row r="212" spans="1:7" ht="24">
      <c r="A212" s="47" t="s">
        <v>66</v>
      </c>
      <c r="B212" s="5" t="s">
        <v>31</v>
      </c>
      <c r="C212" s="5" t="s">
        <v>305</v>
      </c>
      <c r="D212" s="20">
        <v>240</v>
      </c>
      <c r="E212" s="32">
        <v>55923</v>
      </c>
      <c r="F212" s="21"/>
      <c r="G212" s="21"/>
    </row>
    <row r="213" spans="1:7" ht="15">
      <c r="A213" s="16" t="s">
        <v>73</v>
      </c>
      <c r="B213" s="57" t="s">
        <v>31</v>
      </c>
      <c r="C213" s="57" t="s">
        <v>210</v>
      </c>
      <c r="D213" s="20"/>
      <c r="E213" s="29">
        <f aca="true" t="shared" si="14" ref="E213:E214">E214</f>
        <v>1284600</v>
      </c>
      <c r="F213" s="21"/>
      <c r="G213" s="21"/>
    </row>
    <row r="214" spans="1:7" ht="24">
      <c r="A214" s="47" t="s">
        <v>65</v>
      </c>
      <c r="B214" s="5" t="s">
        <v>31</v>
      </c>
      <c r="C214" s="5" t="s">
        <v>210</v>
      </c>
      <c r="D214" s="20">
        <v>200</v>
      </c>
      <c r="E214" s="31">
        <f t="shared" si="14"/>
        <v>1284600</v>
      </c>
      <c r="F214" s="21"/>
      <c r="G214" s="21"/>
    </row>
    <row r="215" spans="1:7" ht="24">
      <c r="A215" s="47" t="s">
        <v>66</v>
      </c>
      <c r="B215" s="5" t="s">
        <v>31</v>
      </c>
      <c r="C215" s="5" t="s">
        <v>210</v>
      </c>
      <c r="D215" s="20">
        <v>240</v>
      </c>
      <c r="E215" s="32">
        <v>1284600</v>
      </c>
      <c r="F215" s="21"/>
      <c r="G215" s="21"/>
    </row>
    <row r="216" spans="1:7" ht="24">
      <c r="A216" s="16" t="s">
        <v>310</v>
      </c>
      <c r="B216" s="57" t="s">
        <v>31</v>
      </c>
      <c r="C216" s="57" t="s">
        <v>306</v>
      </c>
      <c r="D216" s="20"/>
      <c r="E216" s="29">
        <f>E217</f>
        <v>580047</v>
      </c>
      <c r="F216" s="21"/>
      <c r="G216" s="21"/>
    </row>
    <row r="217" spans="1:7" ht="24">
      <c r="A217" s="47" t="s">
        <v>65</v>
      </c>
      <c r="B217" s="5" t="s">
        <v>31</v>
      </c>
      <c r="C217" s="5" t="s">
        <v>306</v>
      </c>
      <c r="D217" s="20">
        <v>200</v>
      </c>
      <c r="E217" s="31">
        <f>E218</f>
        <v>580047</v>
      </c>
      <c r="F217" s="21"/>
      <c r="G217" s="21"/>
    </row>
    <row r="218" spans="1:7" ht="24">
      <c r="A218" s="47" t="s">
        <v>66</v>
      </c>
      <c r="B218" s="5" t="s">
        <v>31</v>
      </c>
      <c r="C218" s="5" t="s">
        <v>306</v>
      </c>
      <c r="D218" s="20">
        <v>240</v>
      </c>
      <c r="E218" s="32">
        <v>580047</v>
      </c>
      <c r="F218" s="21"/>
      <c r="G218" s="21"/>
    </row>
    <row r="219" spans="1:7" ht="15">
      <c r="A219" s="16" t="s">
        <v>126</v>
      </c>
      <c r="B219" s="57" t="s">
        <v>31</v>
      </c>
      <c r="C219" s="57" t="s">
        <v>211</v>
      </c>
      <c r="D219" s="20"/>
      <c r="E219" s="29">
        <f>E220</f>
        <v>6910500</v>
      </c>
      <c r="F219" s="21"/>
      <c r="G219" s="21"/>
    </row>
    <row r="220" spans="1:7" ht="24">
      <c r="A220" s="47" t="s">
        <v>65</v>
      </c>
      <c r="B220" s="5" t="s">
        <v>31</v>
      </c>
      <c r="C220" s="5" t="s">
        <v>211</v>
      </c>
      <c r="D220" s="20">
        <v>200</v>
      </c>
      <c r="E220" s="31">
        <f>E221</f>
        <v>6910500</v>
      </c>
      <c r="F220" s="21"/>
      <c r="G220" s="21"/>
    </row>
    <row r="221" spans="1:7" ht="24">
      <c r="A221" s="47" t="s">
        <v>66</v>
      </c>
      <c r="B221" s="5" t="s">
        <v>31</v>
      </c>
      <c r="C221" s="5" t="s">
        <v>211</v>
      </c>
      <c r="D221" s="20">
        <v>240</v>
      </c>
      <c r="E221" s="32">
        <f>7432500-22000-500000</f>
        <v>6910500</v>
      </c>
      <c r="F221" s="21"/>
      <c r="G221" s="21"/>
    </row>
    <row r="222" spans="1:7" ht="15">
      <c r="A222" s="55" t="s">
        <v>260</v>
      </c>
      <c r="B222" s="57" t="s">
        <v>31</v>
      </c>
      <c r="C222" s="57" t="s">
        <v>212</v>
      </c>
      <c r="D222" s="44"/>
      <c r="E222" s="31">
        <f>E223</f>
        <v>2762836.87</v>
      </c>
      <c r="F222" s="21"/>
      <c r="G222" s="21"/>
    </row>
    <row r="223" spans="1:7" ht="24">
      <c r="A223" s="47" t="s">
        <v>65</v>
      </c>
      <c r="B223" s="5" t="s">
        <v>31</v>
      </c>
      <c r="C223" s="5" t="s">
        <v>212</v>
      </c>
      <c r="D223" s="20">
        <v>200</v>
      </c>
      <c r="E223" s="31">
        <f>E224</f>
        <v>2762836.87</v>
      </c>
      <c r="F223" s="21"/>
      <c r="G223" s="21"/>
    </row>
    <row r="224" spans="1:7" ht="24">
      <c r="A224" s="47" t="s">
        <v>66</v>
      </c>
      <c r="B224" s="5" t="s">
        <v>31</v>
      </c>
      <c r="C224" s="5" t="s">
        <v>212</v>
      </c>
      <c r="D224" s="20">
        <v>240</v>
      </c>
      <c r="E224" s="32">
        <v>2762836.87</v>
      </c>
      <c r="F224" s="21"/>
      <c r="G224" s="21"/>
    </row>
    <row r="225" spans="1:7" ht="15">
      <c r="A225" s="18" t="s">
        <v>32</v>
      </c>
      <c r="B225" s="3" t="s">
        <v>33</v>
      </c>
      <c r="C225" s="10"/>
      <c r="D225" s="10"/>
      <c r="E225" s="28">
        <f aca="true" t="shared" si="15" ref="E225:E230">E226</f>
        <v>150000</v>
      </c>
      <c r="F225" s="21"/>
      <c r="G225" s="21"/>
    </row>
    <row r="226" spans="1:7" ht="15">
      <c r="A226" s="41" t="s">
        <v>34</v>
      </c>
      <c r="B226" s="15" t="s">
        <v>35</v>
      </c>
      <c r="C226" s="9"/>
      <c r="D226" s="9"/>
      <c r="E226" s="35">
        <f t="shared" si="15"/>
        <v>150000</v>
      </c>
      <c r="F226" s="21"/>
      <c r="G226" s="21"/>
    </row>
    <row r="227" spans="1:7" ht="24">
      <c r="A227" s="33" t="s">
        <v>89</v>
      </c>
      <c r="B227" s="57" t="s">
        <v>35</v>
      </c>
      <c r="C227" s="57" t="s">
        <v>217</v>
      </c>
      <c r="D227" s="57"/>
      <c r="E227" s="29">
        <f>E228</f>
        <v>150000</v>
      </c>
      <c r="F227" s="21"/>
      <c r="G227" s="21"/>
    </row>
    <row r="228" spans="1:7" ht="24">
      <c r="A228" s="54" t="s">
        <v>216</v>
      </c>
      <c r="B228" s="57" t="s">
        <v>35</v>
      </c>
      <c r="C228" s="57" t="s">
        <v>218</v>
      </c>
      <c r="D228" s="57"/>
      <c r="E228" s="29">
        <f>E229+E232</f>
        <v>150000</v>
      </c>
      <c r="F228" s="21"/>
      <c r="G228" s="21"/>
    </row>
    <row r="229" spans="1:7" ht="15">
      <c r="A229" s="54" t="s">
        <v>98</v>
      </c>
      <c r="B229" s="57" t="s">
        <v>35</v>
      </c>
      <c r="C229" s="57" t="s">
        <v>219</v>
      </c>
      <c r="D229" s="5"/>
      <c r="E229" s="29">
        <f t="shared" si="15"/>
        <v>52000</v>
      </c>
      <c r="F229" s="21"/>
      <c r="G229" s="21"/>
    </row>
    <row r="230" spans="1:7" ht="24">
      <c r="A230" s="47" t="s">
        <v>65</v>
      </c>
      <c r="B230" s="5" t="s">
        <v>35</v>
      </c>
      <c r="C230" s="5" t="s">
        <v>219</v>
      </c>
      <c r="D230" s="5" t="s">
        <v>57</v>
      </c>
      <c r="E230" s="31">
        <f t="shared" si="15"/>
        <v>52000</v>
      </c>
      <c r="F230" s="21"/>
      <c r="G230" s="21"/>
    </row>
    <row r="231" spans="1:7" ht="24">
      <c r="A231" s="47" t="s">
        <v>66</v>
      </c>
      <c r="B231" s="5" t="s">
        <v>35</v>
      </c>
      <c r="C231" s="5" t="s">
        <v>219</v>
      </c>
      <c r="D231" s="5" t="s">
        <v>58</v>
      </c>
      <c r="E231" s="32">
        <v>52000</v>
      </c>
      <c r="F231" s="21"/>
      <c r="G231" s="21"/>
    </row>
    <row r="232" spans="1:7" ht="15">
      <c r="A232" s="54" t="s">
        <v>220</v>
      </c>
      <c r="B232" s="57" t="s">
        <v>35</v>
      </c>
      <c r="C232" s="57" t="s">
        <v>280</v>
      </c>
      <c r="D232" s="57"/>
      <c r="E232" s="29">
        <f>E233+E235</f>
        <v>98000</v>
      </c>
      <c r="F232" s="21"/>
      <c r="G232" s="21"/>
    </row>
    <row r="233" spans="1:7" ht="24">
      <c r="A233" s="47" t="s">
        <v>65</v>
      </c>
      <c r="B233" s="5" t="s">
        <v>35</v>
      </c>
      <c r="C233" s="5" t="s">
        <v>280</v>
      </c>
      <c r="D233" s="5" t="s">
        <v>57</v>
      </c>
      <c r="E233" s="31">
        <f>E234</f>
        <v>18000</v>
      </c>
      <c r="F233" s="21"/>
      <c r="G233" s="21"/>
    </row>
    <row r="234" spans="1:7" ht="24">
      <c r="A234" s="47" t="s">
        <v>66</v>
      </c>
      <c r="B234" s="5" t="s">
        <v>35</v>
      </c>
      <c r="C234" s="5" t="s">
        <v>280</v>
      </c>
      <c r="D234" s="5" t="s">
        <v>58</v>
      </c>
      <c r="E234" s="32">
        <v>18000</v>
      </c>
      <c r="F234" s="21"/>
      <c r="G234" s="21"/>
    </row>
    <row r="235" spans="1:7" ht="15">
      <c r="A235" s="49" t="s">
        <v>47</v>
      </c>
      <c r="B235" s="5" t="s">
        <v>35</v>
      </c>
      <c r="C235" s="5" t="s">
        <v>280</v>
      </c>
      <c r="D235" s="5" t="s">
        <v>59</v>
      </c>
      <c r="E235" s="31">
        <f>E236</f>
        <v>80000</v>
      </c>
      <c r="F235" s="21"/>
      <c r="G235" s="21"/>
    </row>
    <row r="236" spans="1:7" ht="36">
      <c r="A236" s="6" t="s">
        <v>70</v>
      </c>
      <c r="B236" s="5" t="s">
        <v>35</v>
      </c>
      <c r="C236" s="5" t="s">
        <v>280</v>
      </c>
      <c r="D236" s="5" t="s">
        <v>48</v>
      </c>
      <c r="E236" s="32">
        <v>80000</v>
      </c>
      <c r="F236" s="21"/>
      <c r="G236" s="21"/>
    </row>
    <row r="237" spans="1:7" ht="15">
      <c r="A237" s="1" t="s">
        <v>36</v>
      </c>
      <c r="B237" s="3" t="s">
        <v>37</v>
      </c>
      <c r="C237" s="10"/>
      <c r="D237" s="10"/>
      <c r="E237" s="28">
        <f>E238</f>
        <v>6826946.74</v>
      </c>
      <c r="F237" s="21"/>
      <c r="G237" s="21"/>
    </row>
    <row r="238" spans="1:7" ht="15">
      <c r="A238" s="41" t="s">
        <v>38</v>
      </c>
      <c r="B238" s="15" t="s">
        <v>39</v>
      </c>
      <c r="C238" s="9"/>
      <c r="D238" s="9"/>
      <c r="E238" s="35">
        <f>E239</f>
        <v>6826946.74</v>
      </c>
      <c r="F238" s="21"/>
      <c r="G238" s="21"/>
    </row>
    <row r="239" spans="1:7" ht="24">
      <c r="A239" s="33" t="s">
        <v>222</v>
      </c>
      <c r="B239" s="57" t="s">
        <v>39</v>
      </c>
      <c r="C239" s="57" t="s">
        <v>221</v>
      </c>
      <c r="D239" s="5"/>
      <c r="E239" s="29">
        <f>E240+E248</f>
        <v>6826946.74</v>
      </c>
      <c r="F239" s="21"/>
      <c r="G239" s="21"/>
    </row>
    <row r="240" spans="1:7" ht="36">
      <c r="A240" s="33" t="s">
        <v>261</v>
      </c>
      <c r="B240" s="57" t="s">
        <v>39</v>
      </c>
      <c r="C240" s="57" t="s">
        <v>223</v>
      </c>
      <c r="D240" s="5"/>
      <c r="E240" s="29">
        <f>E241</f>
        <v>660000</v>
      </c>
      <c r="F240" s="21"/>
      <c r="G240" s="21"/>
    </row>
    <row r="241" spans="1:7" ht="36">
      <c r="A241" s="54" t="s">
        <v>262</v>
      </c>
      <c r="B241" s="57" t="s">
        <v>39</v>
      </c>
      <c r="C241" s="57" t="s">
        <v>224</v>
      </c>
      <c r="D241" s="5"/>
      <c r="E241" s="29">
        <f>E242+E245</f>
        <v>660000</v>
      </c>
      <c r="F241" s="21"/>
      <c r="G241" s="21"/>
    </row>
    <row r="242" spans="1:7" ht="15">
      <c r="A242" s="54" t="s">
        <v>94</v>
      </c>
      <c r="B242" s="57" t="s">
        <v>39</v>
      </c>
      <c r="C242" s="57" t="s">
        <v>225</v>
      </c>
      <c r="D242" s="5"/>
      <c r="E242" s="29">
        <f aca="true" t="shared" si="16" ref="E242:E243">E243</f>
        <v>410000</v>
      </c>
      <c r="F242" s="21"/>
      <c r="G242" s="21"/>
    </row>
    <row r="243" spans="1:7" ht="24">
      <c r="A243" s="47" t="s">
        <v>65</v>
      </c>
      <c r="B243" s="5" t="s">
        <v>39</v>
      </c>
      <c r="C243" s="5" t="s">
        <v>225</v>
      </c>
      <c r="D243" s="5" t="s">
        <v>57</v>
      </c>
      <c r="E243" s="31">
        <f t="shared" si="16"/>
        <v>410000</v>
      </c>
      <c r="F243" s="21"/>
      <c r="G243" s="21"/>
    </row>
    <row r="244" spans="1:7" ht="24">
      <c r="A244" s="47" t="s">
        <v>66</v>
      </c>
      <c r="B244" s="5" t="s">
        <v>39</v>
      </c>
      <c r="C244" s="5" t="s">
        <v>225</v>
      </c>
      <c r="D244" s="5" t="s">
        <v>58</v>
      </c>
      <c r="E244" s="32">
        <f>2440000-30000-1900000-100000</f>
        <v>410000</v>
      </c>
      <c r="F244" s="21"/>
      <c r="G244" s="21"/>
    </row>
    <row r="245" spans="1:7" ht="24">
      <c r="A245" s="54" t="s">
        <v>95</v>
      </c>
      <c r="B245" s="57" t="s">
        <v>39</v>
      </c>
      <c r="C245" s="57" t="s">
        <v>277</v>
      </c>
      <c r="D245" s="5"/>
      <c r="E245" s="29">
        <f aca="true" t="shared" si="17" ref="E245:E246">E246</f>
        <v>250000</v>
      </c>
      <c r="F245" s="21"/>
      <c r="G245" s="21"/>
    </row>
    <row r="246" spans="1:7" ht="24">
      <c r="A246" s="47" t="s">
        <v>65</v>
      </c>
      <c r="B246" s="5" t="s">
        <v>39</v>
      </c>
      <c r="C246" s="5" t="s">
        <v>277</v>
      </c>
      <c r="D246" s="5" t="s">
        <v>57</v>
      </c>
      <c r="E246" s="31">
        <f t="shared" si="17"/>
        <v>250000</v>
      </c>
      <c r="F246" s="21"/>
      <c r="G246" s="21"/>
    </row>
    <row r="247" spans="1:7" ht="24">
      <c r="A247" s="47" t="s">
        <v>66</v>
      </c>
      <c r="B247" s="5" t="s">
        <v>39</v>
      </c>
      <c r="C247" s="5" t="s">
        <v>277</v>
      </c>
      <c r="D247" s="5" t="s">
        <v>58</v>
      </c>
      <c r="E247" s="32">
        <v>250000</v>
      </c>
      <c r="F247" s="21"/>
      <c r="G247" s="21"/>
    </row>
    <row r="248" spans="1:7" ht="36">
      <c r="A248" s="33" t="s">
        <v>226</v>
      </c>
      <c r="B248" s="57" t="s">
        <v>39</v>
      </c>
      <c r="C248" s="57" t="s">
        <v>228</v>
      </c>
      <c r="D248" s="5"/>
      <c r="E248" s="29">
        <f>E250</f>
        <v>6166946.74</v>
      </c>
      <c r="F248" s="21"/>
      <c r="G248" s="21"/>
    </row>
    <row r="249" spans="1:7" ht="24">
      <c r="A249" s="54" t="s">
        <v>229</v>
      </c>
      <c r="B249" s="57" t="s">
        <v>39</v>
      </c>
      <c r="C249" s="57" t="s">
        <v>227</v>
      </c>
      <c r="D249" s="5"/>
      <c r="E249" s="29"/>
      <c r="F249" s="21"/>
      <c r="G249" s="21"/>
    </row>
    <row r="250" spans="1:7" ht="24">
      <c r="A250" s="54" t="s">
        <v>82</v>
      </c>
      <c r="B250" s="57" t="s">
        <v>39</v>
      </c>
      <c r="C250" s="57" t="s">
        <v>230</v>
      </c>
      <c r="D250" s="57"/>
      <c r="E250" s="29">
        <f>E251+E253+E255</f>
        <v>6166946.74</v>
      </c>
      <c r="F250" s="21"/>
      <c r="G250" s="21"/>
    </row>
    <row r="251" spans="1:7" ht="48">
      <c r="A251" s="6" t="s">
        <v>83</v>
      </c>
      <c r="B251" s="5" t="s">
        <v>39</v>
      </c>
      <c r="C251" s="5" t="s">
        <v>230</v>
      </c>
      <c r="D251" s="5" t="s">
        <v>54</v>
      </c>
      <c r="E251" s="31">
        <f aca="true" t="shared" si="18" ref="E251">E252</f>
        <v>4860823.74</v>
      </c>
      <c r="F251" s="21"/>
      <c r="G251" s="21"/>
    </row>
    <row r="252" spans="1:7" ht="15">
      <c r="A252" s="6" t="s">
        <v>84</v>
      </c>
      <c r="B252" s="5" t="s">
        <v>39</v>
      </c>
      <c r="C252" s="5" t="s">
        <v>230</v>
      </c>
      <c r="D252" s="5" t="s">
        <v>85</v>
      </c>
      <c r="E252" s="32">
        <f>3729790.87+1131032.87</f>
        <v>4860823.74</v>
      </c>
      <c r="F252" s="21"/>
      <c r="G252" s="21"/>
    </row>
    <row r="253" spans="1:7" ht="24">
      <c r="A253" s="47" t="s">
        <v>65</v>
      </c>
      <c r="B253" s="5" t="s">
        <v>39</v>
      </c>
      <c r="C253" s="5" t="s">
        <v>230</v>
      </c>
      <c r="D253" s="5" t="s">
        <v>57</v>
      </c>
      <c r="E253" s="31">
        <f>E254</f>
        <v>1296378.9</v>
      </c>
      <c r="F253" s="21"/>
      <c r="G253" s="21"/>
    </row>
    <row r="254" spans="1:7" ht="24">
      <c r="A254" s="47" t="s">
        <v>66</v>
      </c>
      <c r="B254" s="5" t="s">
        <v>39</v>
      </c>
      <c r="C254" s="5" t="s">
        <v>230</v>
      </c>
      <c r="D254" s="5" t="s">
        <v>58</v>
      </c>
      <c r="E254" s="32">
        <v>1296378.9</v>
      </c>
      <c r="F254" s="21"/>
      <c r="G254" s="21"/>
    </row>
    <row r="255" spans="1:7" ht="15">
      <c r="A255" s="49" t="s">
        <v>47</v>
      </c>
      <c r="B255" s="5" t="s">
        <v>39</v>
      </c>
      <c r="C255" s="5" t="s">
        <v>230</v>
      </c>
      <c r="D255" s="4" t="s">
        <v>59</v>
      </c>
      <c r="E255" s="31">
        <f aca="true" t="shared" si="19" ref="E255">E256</f>
        <v>9744.1</v>
      </c>
      <c r="F255" s="21"/>
      <c r="G255" s="21"/>
    </row>
    <row r="256" spans="1:7" ht="15">
      <c r="A256" s="49" t="s">
        <v>67</v>
      </c>
      <c r="B256" s="5" t="s">
        <v>39</v>
      </c>
      <c r="C256" s="5" t="s">
        <v>230</v>
      </c>
      <c r="D256" s="4" t="s">
        <v>60</v>
      </c>
      <c r="E256" s="32">
        <v>9744.1</v>
      </c>
      <c r="F256" s="21"/>
      <c r="G256" s="21"/>
    </row>
    <row r="257" spans="1:7" ht="15">
      <c r="A257" s="1" t="s">
        <v>40</v>
      </c>
      <c r="B257" s="3" t="s">
        <v>41</v>
      </c>
      <c r="C257" s="10"/>
      <c r="D257" s="10"/>
      <c r="E257" s="28">
        <f>E258</f>
        <v>20526000</v>
      </c>
      <c r="F257" s="21"/>
      <c r="G257" s="21"/>
    </row>
    <row r="258" spans="1:7" ht="15">
      <c r="A258" s="42" t="s">
        <v>42</v>
      </c>
      <c r="B258" s="9" t="s">
        <v>43</v>
      </c>
      <c r="C258" s="9"/>
      <c r="D258" s="9"/>
      <c r="E258" s="35">
        <f>E259+E279+E284</f>
        <v>20526000</v>
      </c>
      <c r="F258" s="21"/>
      <c r="G258" s="21"/>
    </row>
    <row r="259" spans="1:7" ht="24">
      <c r="A259" s="33" t="s">
        <v>76</v>
      </c>
      <c r="B259" s="57" t="s">
        <v>43</v>
      </c>
      <c r="C259" s="57" t="s">
        <v>232</v>
      </c>
      <c r="D259" s="5"/>
      <c r="E259" s="29">
        <f>E260+E268</f>
        <v>20341000</v>
      </c>
      <c r="F259" s="21"/>
      <c r="G259" s="21"/>
    </row>
    <row r="260" spans="1:7" ht="36">
      <c r="A260" s="33" t="s">
        <v>231</v>
      </c>
      <c r="B260" s="57" t="s">
        <v>43</v>
      </c>
      <c r="C260" s="57" t="s">
        <v>233</v>
      </c>
      <c r="D260" s="5"/>
      <c r="E260" s="29">
        <f>+E261</f>
        <v>136000</v>
      </c>
      <c r="F260" s="21"/>
      <c r="G260" s="21"/>
    </row>
    <row r="261" spans="1:7" ht="24">
      <c r="A261" s="16" t="s">
        <v>241</v>
      </c>
      <c r="B261" s="57" t="s">
        <v>43</v>
      </c>
      <c r="C261" s="57" t="s">
        <v>234</v>
      </c>
      <c r="D261" s="5"/>
      <c r="E261" s="29">
        <f>E262+E265</f>
        <v>136000</v>
      </c>
      <c r="F261" s="21"/>
      <c r="G261" s="21"/>
    </row>
    <row r="262" spans="1:7" ht="24">
      <c r="A262" s="16" t="s">
        <v>235</v>
      </c>
      <c r="B262" s="57" t="s">
        <v>43</v>
      </c>
      <c r="C262" s="57" t="s">
        <v>236</v>
      </c>
      <c r="D262" s="5"/>
      <c r="E262" s="29">
        <f>E263</f>
        <v>36000</v>
      </c>
      <c r="F262" s="21"/>
      <c r="G262" s="21"/>
    </row>
    <row r="263" spans="1:7" ht="24">
      <c r="A263" s="47" t="s">
        <v>65</v>
      </c>
      <c r="B263" s="5" t="s">
        <v>43</v>
      </c>
      <c r="C263" s="5" t="s">
        <v>236</v>
      </c>
      <c r="D263" s="5" t="s">
        <v>57</v>
      </c>
      <c r="E263" s="31">
        <f>E264</f>
        <v>36000</v>
      </c>
      <c r="F263" s="21"/>
      <c r="G263" s="21"/>
    </row>
    <row r="264" spans="1:7" ht="24">
      <c r="A264" s="47" t="s">
        <v>66</v>
      </c>
      <c r="B264" s="5" t="s">
        <v>43</v>
      </c>
      <c r="C264" s="5" t="s">
        <v>236</v>
      </c>
      <c r="D264" s="5" t="s">
        <v>58</v>
      </c>
      <c r="E264" s="32">
        <f>200000-84000-80000</f>
        <v>36000</v>
      </c>
      <c r="F264" s="21"/>
      <c r="G264" s="21"/>
    </row>
    <row r="265" spans="1:7" ht="24">
      <c r="A265" s="16" t="s">
        <v>243</v>
      </c>
      <c r="B265" s="57" t="s">
        <v>43</v>
      </c>
      <c r="C265" s="57" t="s">
        <v>242</v>
      </c>
      <c r="D265" s="57"/>
      <c r="E265" s="29">
        <f>E266</f>
        <v>100000</v>
      </c>
      <c r="F265" s="21"/>
      <c r="G265" s="21"/>
    </row>
    <row r="266" spans="1:7" ht="24">
      <c r="A266" s="47" t="s">
        <v>65</v>
      </c>
      <c r="B266" s="5" t="s">
        <v>43</v>
      </c>
      <c r="C266" s="5" t="s">
        <v>242</v>
      </c>
      <c r="D266" s="5" t="s">
        <v>57</v>
      </c>
      <c r="E266" s="31">
        <f>E267</f>
        <v>100000</v>
      </c>
      <c r="F266" s="21"/>
      <c r="G266" s="21"/>
    </row>
    <row r="267" spans="1:7" ht="24">
      <c r="A267" s="47" t="s">
        <v>66</v>
      </c>
      <c r="B267" s="5" t="s">
        <v>43</v>
      </c>
      <c r="C267" s="5" t="s">
        <v>242</v>
      </c>
      <c r="D267" s="5" t="s">
        <v>58</v>
      </c>
      <c r="E267" s="32">
        <v>100000</v>
      </c>
      <c r="F267" s="21"/>
      <c r="G267" s="21"/>
    </row>
    <row r="268" spans="1:7" ht="24">
      <c r="A268" s="33" t="s">
        <v>237</v>
      </c>
      <c r="B268" s="57" t="s">
        <v>43</v>
      </c>
      <c r="C268" s="57" t="s">
        <v>238</v>
      </c>
      <c r="D268" s="5"/>
      <c r="E268" s="29">
        <f>E269</f>
        <v>20205000</v>
      </c>
      <c r="F268" s="21"/>
      <c r="G268" s="21"/>
    </row>
    <row r="269" spans="1:7" ht="24">
      <c r="A269" s="55" t="s">
        <v>239</v>
      </c>
      <c r="B269" s="57" t="s">
        <v>43</v>
      </c>
      <c r="C269" s="57" t="s">
        <v>288</v>
      </c>
      <c r="D269" s="5"/>
      <c r="E269" s="29">
        <f>E270+E273+E276</f>
        <v>20205000</v>
      </c>
      <c r="F269" s="21"/>
      <c r="G269" s="21"/>
    </row>
    <row r="270" spans="1:7" ht="15">
      <c r="A270" s="16" t="s">
        <v>240</v>
      </c>
      <c r="B270" s="57" t="s">
        <v>43</v>
      </c>
      <c r="C270" s="57" t="s">
        <v>289</v>
      </c>
      <c r="D270" s="5"/>
      <c r="E270" s="29">
        <f>E271</f>
        <v>105000</v>
      </c>
      <c r="F270" s="21"/>
      <c r="G270" s="21"/>
    </row>
    <row r="271" spans="1:7" ht="24">
      <c r="A271" s="47" t="s">
        <v>65</v>
      </c>
      <c r="B271" s="5" t="s">
        <v>43</v>
      </c>
      <c r="C271" s="5" t="s">
        <v>289</v>
      </c>
      <c r="D271" s="5" t="s">
        <v>57</v>
      </c>
      <c r="E271" s="31">
        <f>E272</f>
        <v>105000</v>
      </c>
      <c r="F271" s="21"/>
      <c r="G271" s="21"/>
    </row>
    <row r="272" spans="1:7" ht="24">
      <c r="A272" s="47" t="s">
        <v>66</v>
      </c>
      <c r="B272" s="5" t="s">
        <v>43</v>
      </c>
      <c r="C272" s="5" t="s">
        <v>289</v>
      </c>
      <c r="D272" s="5" t="s">
        <v>58</v>
      </c>
      <c r="E272" s="32">
        <v>105000</v>
      </c>
      <c r="F272" s="21"/>
      <c r="G272" s="21"/>
    </row>
    <row r="273" spans="1:7" ht="15">
      <c r="A273" s="55" t="s">
        <v>253</v>
      </c>
      <c r="B273" s="57" t="s">
        <v>43</v>
      </c>
      <c r="C273" s="57" t="s">
        <v>290</v>
      </c>
      <c r="D273" s="57"/>
      <c r="E273" s="29">
        <f>E274</f>
        <v>20000000</v>
      </c>
      <c r="F273" s="21"/>
      <c r="G273" s="21"/>
    </row>
    <row r="274" spans="1:7" ht="24">
      <c r="A274" s="47" t="s">
        <v>65</v>
      </c>
      <c r="B274" s="5" t="s">
        <v>43</v>
      </c>
      <c r="C274" s="5" t="s">
        <v>290</v>
      </c>
      <c r="D274" s="5" t="s">
        <v>57</v>
      </c>
      <c r="E274" s="31">
        <f>E275</f>
        <v>20000000</v>
      </c>
      <c r="F274" s="21"/>
      <c r="G274" s="21"/>
    </row>
    <row r="275" spans="1:7" ht="24">
      <c r="A275" s="47" t="s">
        <v>66</v>
      </c>
      <c r="B275" s="5" t="s">
        <v>43</v>
      </c>
      <c r="C275" s="5" t="s">
        <v>290</v>
      </c>
      <c r="D275" s="5" t="s">
        <v>58</v>
      </c>
      <c r="E275" s="32">
        <f>21000000-1000000</f>
        <v>20000000</v>
      </c>
      <c r="F275" s="21"/>
      <c r="G275" s="21"/>
    </row>
    <row r="276" spans="1:7" ht="24">
      <c r="A276" s="16" t="s">
        <v>308</v>
      </c>
      <c r="B276" s="57" t="s">
        <v>43</v>
      </c>
      <c r="C276" s="57" t="s">
        <v>307</v>
      </c>
      <c r="D276" s="57"/>
      <c r="E276" s="29">
        <f>E277</f>
        <v>100000</v>
      </c>
      <c r="F276" s="21"/>
      <c r="G276" s="21"/>
    </row>
    <row r="277" spans="1:7" ht="15">
      <c r="A277" s="52" t="s">
        <v>103</v>
      </c>
      <c r="B277" s="5" t="s">
        <v>43</v>
      </c>
      <c r="C277" s="5" t="s">
        <v>307</v>
      </c>
      <c r="D277" s="5" t="s">
        <v>102</v>
      </c>
      <c r="E277" s="31">
        <f>E278</f>
        <v>100000</v>
      </c>
      <c r="F277" s="21"/>
      <c r="G277" s="21"/>
    </row>
    <row r="278" spans="1:7" ht="15">
      <c r="A278" s="52" t="s">
        <v>104</v>
      </c>
      <c r="B278" s="5" t="s">
        <v>43</v>
      </c>
      <c r="C278" s="5" t="s">
        <v>307</v>
      </c>
      <c r="D278" s="5" t="s">
        <v>101</v>
      </c>
      <c r="E278" s="32">
        <v>100000</v>
      </c>
      <c r="F278" s="21"/>
      <c r="G278" s="21"/>
    </row>
    <row r="279" spans="1:7" ht="60">
      <c r="A279" s="33" t="s">
        <v>187</v>
      </c>
      <c r="B279" s="57" t="s">
        <v>43</v>
      </c>
      <c r="C279" s="57" t="s">
        <v>188</v>
      </c>
      <c r="D279" s="5"/>
      <c r="E279" s="29">
        <f>E280</f>
        <v>110000</v>
      </c>
      <c r="F279" s="21"/>
      <c r="G279" s="21"/>
    </row>
    <row r="280" spans="1:7" ht="24">
      <c r="A280" s="55" t="s">
        <v>189</v>
      </c>
      <c r="B280" s="57" t="s">
        <v>43</v>
      </c>
      <c r="C280" s="57" t="s">
        <v>190</v>
      </c>
      <c r="D280" s="5"/>
      <c r="E280" s="29">
        <f>E281</f>
        <v>110000</v>
      </c>
      <c r="F280" s="21"/>
      <c r="G280" s="21"/>
    </row>
    <row r="281" spans="1:7" ht="24">
      <c r="A281" s="55" t="s">
        <v>195</v>
      </c>
      <c r="B281" s="57" t="s">
        <v>43</v>
      </c>
      <c r="C281" s="57" t="s">
        <v>196</v>
      </c>
      <c r="D281" s="57"/>
      <c r="E281" s="29">
        <f>E282</f>
        <v>110000</v>
      </c>
      <c r="F281" s="21"/>
      <c r="G281" s="21"/>
    </row>
    <row r="282" spans="1:7" ht="15">
      <c r="A282" s="52" t="s">
        <v>103</v>
      </c>
      <c r="B282" s="5" t="s">
        <v>43</v>
      </c>
      <c r="C282" s="5" t="s">
        <v>196</v>
      </c>
      <c r="D282" s="5" t="s">
        <v>102</v>
      </c>
      <c r="E282" s="31">
        <f>E283</f>
        <v>110000</v>
      </c>
      <c r="F282" s="21"/>
      <c r="G282" s="21"/>
    </row>
    <row r="283" spans="1:7" ht="15">
      <c r="A283" s="52" t="s">
        <v>104</v>
      </c>
      <c r="B283" s="5" t="s">
        <v>43</v>
      </c>
      <c r="C283" s="5" t="s">
        <v>196</v>
      </c>
      <c r="D283" s="5" t="s">
        <v>101</v>
      </c>
      <c r="E283" s="32">
        <v>110000</v>
      </c>
      <c r="F283" s="21"/>
      <c r="G283" s="21"/>
    </row>
    <row r="284" spans="1:7" ht="15">
      <c r="A284" s="8" t="s">
        <v>123</v>
      </c>
      <c r="B284" s="15" t="s">
        <v>43</v>
      </c>
      <c r="C284" s="15" t="s">
        <v>244</v>
      </c>
      <c r="D284" s="59"/>
      <c r="E284" s="35">
        <f aca="true" t="shared" si="20" ref="E284:E287">E285</f>
        <v>75000</v>
      </c>
      <c r="F284" s="21"/>
      <c r="G284" s="21"/>
    </row>
    <row r="285" spans="1:7" ht="84">
      <c r="A285" s="33" t="s">
        <v>49</v>
      </c>
      <c r="B285" s="57" t="s">
        <v>43</v>
      </c>
      <c r="C285" s="57" t="s">
        <v>244</v>
      </c>
      <c r="D285" s="5"/>
      <c r="E285" s="31">
        <f>E286</f>
        <v>75000</v>
      </c>
      <c r="F285" s="21"/>
      <c r="G285" s="21"/>
    </row>
    <row r="286" spans="1:7" ht="84">
      <c r="A286" s="66" t="s">
        <v>245</v>
      </c>
      <c r="B286" s="57" t="s">
        <v>43</v>
      </c>
      <c r="C286" s="57" t="s">
        <v>281</v>
      </c>
      <c r="D286" s="5"/>
      <c r="E286" s="31">
        <f>E287</f>
        <v>75000</v>
      </c>
      <c r="F286" s="21"/>
      <c r="G286" s="21"/>
    </row>
    <row r="287" spans="1:7" ht="15">
      <c r="A287" s="47" t="s">
        <v>47</v>
      </c>
      <c r="B287" s="5" t="s">
        <v>43</v>
      </c>
      <c r="C287" s="5" t="s">
        <v>281</v>
      </c>
      <c r="D287" s="5" t="s">
        <v>132</v>
      </c>
      <c r="E287" s="31">
        <f t="shared" si="20"/>
        <v>75000</v>
      </c>
      <c r="F287" s="21"/>
      <c r="G287" s="21"/>
    </row>
    <row r="288" spans="1:7" ht="15">
      <c r="A288" s="47" t="s">
        <v>134</v>
      </c>
      <c r="B288" s="5" t="s">
        <v>43</v>
      </c>
      <c r="C288" s="5" t="s">
        <v>281</v>
      </c>
      <c r="D288" s="5" t="s">
        <v>133</v>
      </c>
      <c r="E288" s="32">
        <v>75000</v>
      </c>
      <c r="F288" s="21"/>
      <c r="G288" s="21"/>
    </row>
    <row r="289" spans="1:7" ht="15">
      <c r="A289" s="1" t="s">
        <v>44</v>
      </c>
      <c r="B289" s="3" t="s">
        <v>45</v>
      </c>
      <c r="C289" s="10"/>
      <c r="D289" s="10"/>
      <c r="E289" s="28">
        <f>E290</f>
        <v>2992779.84</v>
      </c>
      <c r="F289" s="21"/>
      <c r="G289" s="21"/>
    </row>
    <row r="290" spans="1:7" ht="15">
      <c r="A290" s="41" t="s">
        <v>99</v>
      </c>
      <c r="B290" s="15" t="s">
        <v>46</v>
      </c>
      <c r="C290" s="9"/>
      <c r="D290" s="9"/>
      <c r="E290" s="35">
        <f>E291</f>
        <v>2992779.84</v>
      </c>
      <c r="F290" s="21"/>
      <c r="G290" s="21"/>
    </row>
    <row r="291" spans="1:7" ht="36">
      <c r="A291" s="33" t="s">
        <v>77</v>
      </c>
      <c r="B291" s="57" t="s">
        <v>46</v>
      </c>
      <c r="C291" s="57" t="s">
        <v>246</v>
      </c>
      <c r="D291" s="5"/>
      <c r="E291" s="29">
        <f>E292</f>
        <v>2992779.84</v>
      </c>
      <c r="F291" s="21"/>
      <c r="G291" s="21"/>
    </row>
    <row r="292" spans="1:7" ht="24">
      <c r="A292" s="67" t="s">
        <v>247</v>
      </c>
      <c r="B292" s="57" t="s">
        <v>46</v>
      </c>
      <c r="C292" s="57" t="s">
        <v>248</v>
      </c>
      <c r="D292" s="5"/>
      <c r="E292" s="29">
        <f>+E300+E293</f>
        <v>2992779.84</v>
      </c>
      <c r="F292" s="21"/>
      <c r="G292" s="21"/>
    </row>
    <row r="293" spans="1:7" ht="24">
      <c r="A293" s="54" t="s">
        <v>82</v>
      </c>
      <c r="B293" s="57" t="s">
        <v>46</v>
      </c>
      <c r="C293" s="57" t="s">
        <v>251</v>
      </c>
      <c r="D293" s="57"/>
      <c r="E293" s="29">
        <f>E294+E296+E298</f>
        <v>2410779.84</v>
      </c>
      <c r="F293" s="21"/>
      <c r="G293" s="21"/>
    </row>
    <row r="294" spans="1:7" ht="48">
      <c r="A294" s="6" t="s">
        <v>83</v>
      </c>
      <c r="B294" s="5" t="s">
        <v>46</v>
      </c>
      <c r="C294" s="5" t="s">
        <v>251</v>
      </c>
      <c r="D294" s="5" t="s">
        <v>54</v>
      </c>
      <c r="E294" s="31">
        <f>E295</f>
        <v>2232987.84</v>
      </c>
      <c r="F294" s="21"/>
      <c r="G294" s="21"/>
    </row>
    <row r="295" spans="1:7" ht="15">
      <c r="A295" s="6" t="s">
        <v>84</v>
      </c>
      <c r="B295" s="5" t="s">
        <v>46</v>
      </c>
      <c r="C295" s="5" t="s">
        <v>251</v>
      </c>
      <c r="D295" s="5" t="s">
        <v>85</v>
      </c>
      <c r="E295" s="32">
        <f>1805159.16+545158.07-90115.2-27214.19</f>
        <v>2232987.84</v>
      </c>
      <c r="F295" s="21"/>
      <c r="G295" s="21"/>
    </row>
    <row r="296" spans="1:5" ht="24">
      <c r="A296" s="47" t="s">
        <v>65</v>
      </c>
      <c r="B296" s="5" t="s">
        <v>46</v>
      </c>
      <c r="C296" s="5" t="s">
        <v>251</v>
      </c>
      <c r="D296" s="5" t="s">
        <v>57</v>
      </c>
      <c r="E296" s="68">
        <f>E297</f>
        <v>175792</v>
      </c>
    </row>
    <row r="297" spans="1:5" ht="24">
      <c r="A297" s="47" t="s">
        <v>66</v>
      </c>
      <c r="B297" s="5" t="s">
        <v>46</v>
      </c>
      <c r="C297" s="5" t="s">
        <v>251</v>
      </c>
      <c r="D297" s="5" t="s">
        <v>58</v>
      </c>
      <c r="E297" s="32">
        <f>2528109.23-2350317.23-2000</f>
        <v>175792</v>
      </c>
    </row>
    <row r="298" spans="1:5" ht="15">
      <c r="A298" s="47" t="s">
        <v>47</v>
      </c>
      <c r="B298" s="5" t="s">
        <v>46</v>
      </c>
      <c r="C298" s="5" t="s">
        <v>251</v>
      </c>
      <c r="D298" s="5">
        <v>800</v>
      </c>
      <c r="E298" s="68">
        <f>E299</f>
        <v>2000</v>
      </c>
    </row>
    <row r="299" spans="1:5" ht="15">
      <c r="A299" s="47" t="s">
        <v>67</v>
      </c>
      <c r="B299" s="5" t="s">
        <v>46</v>
      </c>
      <c r="C299" s="5" t="s">
        <v>251</v>
      </c>
      <c r="D299" s="5" t="s">
        <v>60</v>
      </c>
      <c r="E299" s="32">
        <v>2000</v>
      </c>
    </row>
    <row r="300" spans="1:7" ht="24">
      <c r="A300" s="54" t="s">
        <v>294</v>
      </c>
      <c r="B300" s="57" t="s">
        <v>46</v>
      </c>
      <c r="C300" s="57" t="s">
        <v>250</v>
      </c>
      <c r="D300" s="5"/>
      <c r="E300" s="29">
        <f>E301</f>
        <v>582000</v>
      </c>
      <c r="F300" s="21"/>
      <c r="G300" s="21"/>
    </row>
    <row r="301" spans="1:7" ht="24">
      <c r="A301" s="47" t="s">
        <v>65</v>
      </c>
      <c r="B301" s="5" t="s">
        <v>46</v>
      </c>
      <c r="C301" s="5" t="s">
        <v>250</v>
      </c>
      <c r="D301" s="5" t="s">
        <v>57</v>
      </c>
      <c r="E301" s="31">
        <f>E302</f>
        <v>582000</v>
      </c>
      <c r="F301" s="21"/>
      <c r="G301" s="21"/>
    </row>
    <row r="302" spans="1:7" ht="24">
      <c r="A302" s="47" t="s">
        <v>66</v>
      </c>
      <c r="B302" s="5" t="s">
        <v>46</v>
      </c>
      <c r="C302" s="5" t="s">
        <v>250</v>
      </c>
      <c r="D302" s="5" t="s">
        <v>58</v>
      </c>
      <c r="E302" s="32">
        <f>912000-100000-230000</f>
        <v>582000</v>
      </c>
      <c r="F302" s="21"/>
      <c r="G302" s="21"/>
    </row>
    <row r="342" spans="6:7" ht="15">
      <c r="F342" s="21"/>
      <c r="G342" s="21"/>
    </row>
    <row r="347" spans="6:7" ht="15">
      <c r="F347" s="21"/>
      <c r="G347" s="21"/>
    </row>
    <row r="348" spans="6:7" ht="15">
      <c r="F348" s="21"/>
      <c r="G348" s="21"/>
    </row>
    <row r="349" spans="6:7" ht="15">
      <c r="F349" s="21"/>
      <c r="G349" s="21"/>
    </row>
    <row r="351" spans="6:7" ht="15">
      <c r="F351" s="21"/>
      <c r="G351" s="21"/>
    </row>
    <row r="352" spans="6:7" ht="15">
      <c r="F352" s="21"/>
      <c r="G352" s="21"/>
    </row>
    <row r="354" spans="6:7" ht="15">
      <c r="F354" s="21"/>
      <c r="G354" s="21"/>
    </row>
    <row r="355" spans="6:7" ht="15">
      <c r="F355" s="21"/>
      <c r="G355" s="21"/>
    </row>
    <row r="356" spans="6:7" ht="15">
      <c r="F356" s="21"/>
      <c r="G356" s="21"/>
    </row>
    <row r="362" spans="6:7" ht="15">
      <c r="F362" s="21"/>
      <c r="G362" s="21"/>
    </row>
    <row r="363" spans="6:7" ht="15">
      <c r="F363" s="21"/>
      <c r="G363" s="21"/>
    </row>
    <row r="365" spans="6:7" ht="15">
      <c r="F365" s="21"/>
      <c r="G365" s="21"/>
    </row>
    <row r="366" spans="6:7" ht="15">
      <c r="F366" s="21"/>
      <c r="G366" s="21"/>
    </row>
    <row r="369" spans="6:7" ht="15">
      <c r="F369" s="21"/>
      <c r="G369" s="21"/>
    </row>
    <row r="375" spans="6:7" ht="15">
      <c r="F375" s="21"/>
      <c r="G375" s="21"/>
    </row>
    <row r="376" spans="6:7" ht="15">
      <c r="F376" s="21"/>
      <c r="G376" s="21"/>
    </row>
    <row r="377" spans="6:7" ht="15">
      <c r="F377" s="21"/>
      <c r="G377" s="21"/>
    </row>
    <row r="378" spans="6:7" ht="15">
      <c r="F378" s="21"/>
      <c r="G378" s="21"/>
    </row>
    <row r="379" spans="6:7" ht="15">
      <c r="F379" s="21"/>
      <c r="G379" s="21"/>
    </row>
    <row r="380" spans="6:7" ht="15">
      <c r="F380" s="21"/>
      <c r="G380" s="21"/>
    </row>
    <row r="381" spans="6:7" ht="15">
      <c r="F381" s="21"/>
      <c r="G381" s="21"/>
    </row>
    <row r="382" spans="6:7" ht="15">
      <c r="F382" s="21"/>
      <c r="G382" s="21"/>
    </row>
    <row r="383" spans="6:7" ht="15">
      <c r="F383" s="21"/>
      <c r="G383" s="21"/>
    </row>
    <row r="384" spans="6:7" ht="15">
      <c r="F384" s="21"/>
      <c r="G384" s="21"/>
    </row>
    <row r="385" spans="6:7" ht="15">
      <c r="F385" s="21"/>
      <c r="G385" s="21"/>
    </row>
    <row r="386" spans="6:7" ht="15">
      <c r="F386" s="21"/>
      <c r="G386" s="21"/>
    </row>
    <row r="387" spans="6:7" ht="15">
      <c r="F387" s="21"/>
      <c r="G387" s="21"/>
    </row>
    <row r="401" spans="6:7" ht="15">
      <c r="F401" s="21"/>
      <c r="G401" s="21"/>
    </row>
    <row r="403" spans="6:7" ht="15">
      <c r="F403" s="21"/>
      <c r="G403" s="21"/>
    </row>
    <row r="404" spans="6:7" ht="15">
      <c r="F404" s="21"/>
      <c r="G404" s="21"/>
    </row>
    <row r="405" spans="6:7" ht="15">
      <c r="F405" s="21"/>
      <c r="G405" s="21"/>
    </row>
    <row r="406" spans="6:7" ht="15">
      <c r="F406" s="21"/>
      <c r="G406" s="21"/>
    </row>
    <row r="407" spans="6:7" ht="15">
      <c r="F407" s="21"/>
      <c r="G407" s="21"/>
    </row>
    <row r="408" spans="6:7" ht="15">
      <c r="F408" s="21"/>
      <c r="G408" s="21"/>
    </row>
    <row r="409" spans="6:7" ht="15">
      <c r="F409" s="21"/>
      <c r="G409" s="21"/>
    </row>
    <row r="410" spans="6:7" ht="15">
      <c r="F410" s="21"/>
      <c r="G410" s="21"/>
    </row>
    <row r="411" spans="6:7" ht="15">
      <c r="F411" s="21"/>
      <c r="G411" s="21"/>
    </row>
    <row r="412" spans="6:7" ht="15">
      <c r="F412" s="21"/>
      <c r="G412" s="21"/>
    </row>
    <row r="413" spans="6:7" ht="15">
      <c r="F413" s="21"/>
      <c r="G413" s="21"/>
    </row>
    <row r="414" spans="6:7" ht="15">
      <c r="F414" s="21"/>
      <c r="G414" s="21"/>
    </row>
    <row r="415" spans="6:7" ht="15">
      <c r="F415" s="21"/>
      <c r="G415" s="21"/>
    </row>
    <row r="416" spans="6:7" ht="15">
      <c r="F416" s="21"/>
      <c r="G416" s="21"/>
    </row>
    <row r="417" spans="6:7" ht="15">
      <c r="F417" s="21"/>
      <c r="G417" s="21"/>
    </row>
    <row r="418" spans="6:7" ht="15">
      <c r="F418" s="21"/>
      <c r="G418" s="21"/>
    </row>
    <row r="419" spans="6:7" ht="15">
      <c r="F419" s="21"/>
      <c r="G419" s="21"/>
    </row>
    <row r="420" spans="6:7" ht="15">
      <c r="F420" s="21"/>
      <c r="G420" s="21"/>
    </row>
    <row r="428" spans="6:7" s="36" customFormat="1" ht="15">
      <c r="F428" s="37"/>
      <c r="G428" s="37"/>
    </row>
    <row r="431" spans="6:7" s="36" customFormat="1" ht="15">
      <c r="F431" s="37"/>
      <c r="G431" s="37"/>
    </row>
    <row r="432" spans="6:7" ht="15">
      <c r="F432" s="21"/>
      <c r="G432" s="21"/>
    </row>
    <row r="450" spans="6:7" ht="15">
      <c r="F450" s="21"/>
      <c r="G450" s="21"/>
    </row>
    <row r="453" spans="6:7" ht="15">
      <c r="F453" s="21"/>
      <c r="G453" s="21"/>
    </row>
  </sheetData>
  <mergeCells count="2">
    <mergeCell ref="B3:E3"/>
    <mergeCell ref="C8:F8"/>
  </mergeCells>
  <printOptions/>
  <pageMargins left="0.7086614173228347" right="0.7086614173228347" top="0.7480314960629921" bottom="0.7480314960629921" header="0.31496062992125984" footer="0.31496062992125984"/>
  <pageSetup fitToHeight="100" fitToWidth="1" horizontalDpi="600" verticalDpi="600" orientation="portrait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57"/>
  <sheetViews>
    <sheetView zoomScale="120" zoomScaleNormal="120" workbookViewId="0" topLeftCell="A1">
      <selection activeCell="B5" sqref="B5"/>
    </sheetView>
  </sheetViews>
  <sheetFormatPr defaultColWidth="9.140625" defaultRowHeight="15"/>
  <cols>
    <col min="1" max="1" width="52.7109375" style="21" customWidth="1"/>
    <col min="2" max="2" width="12.8515625" style="21" customWidth="1"/>
    <col min="3" max="3" width="9.140625" style="22" customWidth="1"/>
    <col min="4" max="4" width="11.7109375" style="22" customWidth="1"/>
    <col min="5" max="242" width="9.140625" style="21" customWidth="1"/>
    <col min="243" max="243" width="37.7109375" style="21" customWidth="1"/>
    <col min="244" max="244" width="7.57421875" style="21" customWidth="1"/>
    <col min="245" max="246" width="9.00390625" style="21" customWidth="1"/>
    <col min="247" max="247" width="6.421875" style="21" customWidth="1"/>
    <col min="248" max="248" width="9.28125" style="21" customWidth="1"/>
    <col min="249" max="249" width="11.00390625" style="21" customWidth="1"/>
    <col min="250" max="250" width="9.8515625" style="21" customWidth="1"/>
    <col min="251" max="253" width="9.140625" style="21" hidden="1" customWidth="1"/>
    <col min="254" max="498" width="9.140625" style="21" customWidth="1"/>
    <col min="499" max="499" width="37.7109375" style="21" customWidth="1"/>
    <col min="500" max="500" width="7.57421875" style="21" customWidth="1"/>
    <col min="501" max="502" width="9.00390625" style="21" customWidth="1"/>
    <col min="503" max="503" width="6.421875" style="21" customWidth="1"/>
    <col min="504" max="504" width="9.28125" style="21" customWidth="1"/>
    <col min="505" max="505" width="11.00390625" style="21" customWidth="1"/>
    <col min="506" max="506" width="9.8515625" style="21" customWidth="1"/>
    <col min="507" max="509" width="9.140625" style="21" hidden="1" customWidth="1"/>
    <col min="510" max="754" width="9.140625" style="21" customWidth="1"/>
    <col min="755" max="755" width="37.7109375" style="21" customWidth="1"/>
    <col min="756" max="756" width="7.57421875" style="21" customWidth="1"/>
    <col min="757" max="758" width="9.00390625" style="21" customWidth="1"/>
    <col min="759" max="759" width="6.421875" style="21" customWidth="1"/>
    <col min="760" max="760" width="9.28125" style="21" customWidth="1"/>
    <col min="761" max="761" width="11.00390625" style="21" customWidth="1"/>
    <col min="762" max="762" width="9.8515625" style="21" customWidth="1"/>
    <col min="763" max="765" width="9.140625" style="21" hidden="1" customWidth="1"/>
    <col min="766" max="1010" width="9.140625" style="21" customWidth="1"/>
    <col min="1011" max="1011" width="37.7109375" style="21" customWidth="1"/>
    <col min="1012" max="1012" width="7.57421875" style="21" customWidth="1"/>
    <col min="1013" max="1014" width="9.00390625" style="21" customWidth="1"/>
    <col min="1015" max="1015" width="6.421875" style="21" customWidth="1"/>
    <col min="1016" max="1016" width="9.28125" style="21" customWidth="1"/>
    <col min="1017" max="1017" width="11.00390625" style="21" customWidth="1"/>
    <col min="1018" max="1018" width="9.8515625" style="21" customWidth="1"/>
    <col min="1019" max="1021" width="9.140625" style="21" hidden="1" customWidth="1"/>
    <col min="1022" max="1266" width="9.140625" style="21" customWidth="1"/>
    <col min="1267" max="1267" width="37.7109375" style="21" customWidth="1"/>
    <col min="1268" max="1268" width="7.57421875" style="21" customWidth="1"/>
    <col min="1269" max="1270" width="9.00390625" style="21" customWidth="1"/>
    <col min="1271" max="1271" width="6.421875" style="21" customWidth="1"/>
    <col min="1272" max="1272" width="9.28125" style="21" customWidth="1"/>
    <col min="1273" max="1273" width="11.00390625" style="21" customWidth="1"/>
    <col min="1274" max="1274" width="9.8515625" style="21" customWidth="1"/>
    <col min="1275" max="1277" width="9.140625" style="21" hidden="1" customWidth="1"/>
    <col min="1278" max="1522" width="9.140625" style="21" customWidth="1"/>
    <col min="1523" max="1523" width="37.7109375" style="21" customWidth="1"/>
    <col min="1524" max="1524" width="7.57421875" style="21" customWidth="1"/>
    <col min="1525" max="1526" width="9.00390625" style="21" customWidth="1"/>
    <col min="1527" max="1527" width="6.421875" style="21" customWidth="1"/>
    <col min="1528" max="1528" width="9.28125" style="21" customWidth="1"/>
    <col min="1529" max="1529" width="11.00390625" style="21" customWidth="1"/>
    <col min="1530" max="1530" width="9.8515625" style="21" customWidth="1"/>
    <col min="1531" max="1533" width="9.140625" style="21" hidden="1" customWidth="1"/>
    <col min="1534" max="1778" width="9.140625" style="21" customWidth="1"/>
    <col min="1779" max="1779" width="37.7109375" style="21" customWidth="1"/>
    <col min="1780" max="1780" width="7.57421875" style="21" customWidth="1"/>
    <col min="1781" max="1782" width="9.00390625" style="21" customWidth="1"/>
    <col min="1783" max="1783" width="6.421875" style="21" customWidth="1"/>
    <col min="1784" max="1784" width="9.28125" style="21" customWidth="1"/>
    <col min="1785" max="1785" width="11.00390625" style="21" customWidth="1"/>
    <col min="1786" max="1786" width="9.8515625" style="21" customWidth="1"/>
    <col min="1787" max="1789" width="9.140625" style="21" hidden="1" customWidth="1"/>
    <col min="1790" max="2034" width="9.140625" style="21" customWidth="1"/>
    <col min="2035" max="2035" width="37.7109375" style="21" customWidth="1"/>
    <col min="2036" max="2036" width="7.57421875" style="21" customWidth="1"/>
    <col min="2037" max="2038" width="9.00390625" style="21" customWidth="1"/>
    <col min="2039" max="2039" width="6.421875" style="21" customWidth="1"/>
    <col min="2040" max="2040" width="9.28125" style="21" customWidth="1"/>
    <col min="2041" max="2041" width="11.00390625" style="21" customWidth="1"/>
    <col min="2042" max="2042" width="9.8515625" style="21" customWidth="1"/>
    <col min="2043" max="2045" width="9.140625" style="21" hidden="1" customWidth="1"/>
    <col min="2046" max="2290" width="9.140625" style="21" customWidth="1"/>
    <col min="2291" max="2291" width="37.7109375" style="21" customWidth="1"/>
    <col min="2292" max="2292" width="7.57421875" style="21" customWidth="1"/>
    <col min="2293" max="2294" width="9.00390625" style="21" customWidth="1"/>
    <col min="2295" max="2295" width="6.421875" style="21" customWidth="1"/>
    <col min="2296" max="2296" width="9.28125" style="21" customWidth="1"/>
    <col min="2297" max="2297" width="11.00390625" style="21" customWidth="1"/>
    <col min="2298" max="2298" width="9.8515625" style="21" customWidth="1"/>
    <col min="2299" max="2301" width="9.140625" style="21" hidden="1" customWidth="1"/>
    <col min="2302" max="2546" width="9.140625" style="21" customWidth="1"/>
    <col min="2547" max="2547" width="37.7109375" style="21" customWidth="1"/>
    <col min="2548" max="2548" width="7.57421875" style="21" customWidth="1"/>
    <col min="2549" max="2550" width="9.00390625" style="21" customWidth="1"/>
    <col min="2551" max="2551" width="6.421875" style="21" customWidth="1"/>
    <col min="2552" max="2552" width="9.28125" style="21" customWidth="1"/>
    <col min="2553" max="2553" width="11.00390625" style="21" customWidth="1"/>
    <col min="2554" max="2554" width="9.8515625" style="21" customWidth="1"/>
    <col min="2555" max="2557" width="9.140625" style="21" hidden="1" customWidth="1"/>
    <col min="2558" max="2802" width="9.140625" style="21" customWidth="1"/>
    <col min="2803" max="2803" width="37.7109375" style="21" customWidth="1"/>
    <col min="2804" max="2804" width="7.57421875" style="21" customWidth="1"/>
    <col min="2805" max="2806" width="9.00390625" style="21" customWidth="1"/>
    <col min="2807" max="2807" width="6.421875" style="21" customWidth="1"/>
    <col min="2808" max="2808" width="9.28125" style="21" customWidth="1"/>
    <col min="2809" max="2809" width="11.00390625" style="21" customWidth="1"/>
    <col min="2810" max="2810" width="9.8515625" style="21" customWidth="1"/>
    <col min="2811" max="2813" width="9.140625" style="21" hidden="1" customWidth="1"/>
    <col min="2814" max="3058" width="9.140625" style="21" customWidth="1"/>
    <col min="3059" max="3059" width="37.7109375" style="21" customWidth="1"/>
    <col min="3060" max="3060" width="7.57421875" style="21" customWidth="1"/>
    <col min="3061" max="3062" width="9.00390625" style="21" customWidth="1"/>
    <col min="3063" max="3063" width="6.421875" style="21" customWidth="1"/>
    <col min="3064" max="3064" width="9.28125" style="21" customWidth="1"/>
    <col min="3065" max="3065" width="11.00390625" style="21" customWidth="1"/>
    <col min="3066" max="3066" width="9.8515625" style="21" customWidth="1"/>
    <col min="3067" max="3069" width="9.140625" style="21" hidden="1" customWidth="1"/>
    <col min="3070" max="3314" width="9.140625" style="21" customWidth="1"/>
    <col min="3315" max="3315" width="37.7109375" style="21" customWidth="1"/>
    <col min="3316" max="3316" width="7.57421875" style="21" customWidth="1"/>
    <col min="3317" max="3318" width="9.00390625" style="21" customWidth="1"/>
    <col min="3319" max="3319" width="6.421875" style="21" customWidth="1"/>
    <col min="3320" max="3320" width="9.28125" style="21" customWidth="1"/>
    <col min="3321" max="3321" width="11.00390625" style="21" customWidth="1"/>
    <col min="3322" max="3322" width="9.8515625" style="21" customWidth="1"/>
    <col min="3323" max="3325" width="9.140625" style="21" hidden="1" customWidth="1"/>
    <col min="3326" max="3570" width="9.140625" style="21" customWidth="1"/>
    <col min="3571" max="3571" width="37.7109375" style="21" customWidth="1"/>
    <col min="3572" max="3572" width="7.57421875" style="21" customWidth="1"/>
    <col min="3573" max="3574" width="9.00390625" style="21" customWidth="1"/>
    <col min="3575" max="3575" width="6.421875" style="21" customWidth="1"/>
    <col min="3576" max="3576" width="9.28125" style="21" customWidth="1"/>
    <col min="3577" max="3577" width="11.00390625" style="21" customWidth="1"/>
    <col min="3578" max="3578" width="9.8515625" style="21" customWidth="1"/>
    <col min="3579" max="3581" width="9.140625" style="21" hidden="1" customWidth="1"/>
    <col min="3582" max="3826" width="9.140625" style="21" customWidth="1"/>
    <col min="3827" max="3827" width="37.7109375" style="21" customWidth="1"/>
    <col min="3828" max="3828" width="7.57421875" style="21" customWidth="1"/>
    <col min="3829" max="3830" width="9.00390625" style="21" customWidth="1"/>
    <col min="3831" max="3831" width="6.421875" style="21" customWidth="1"/>
    <col min="3832" max="3832" width="9.28125" style="21" customWidth="1"/>
    <col min="3833" max="3833" width="11.00390625" style="21" customWidth="1"/>
    <col min="3834" max="3834" width="9.8515625" style="21" customWidth="1"/>
    <col min="3835" max="3837" width="9.140625" style="21" hidden="1" customWidth="1"/>
    <col min="3838" max="4082" width="9.140625" style="21" customWidth="1"/>
    <col min="4083" max="4083" width="37.7109375" style="21" customWidth="1"/>
    <col min="4084" max="4084" width="7.57421875" style="21" customWidth="1"/>
    <col min="4085" max="4086" width="9.00390625" style="21" customWidth="1"/>
    <col min="4087" max="4087" width="6.421875" style="21" customWidth="1"/>
    <col min="4088" max="4088" width="9.28125" style="21" customWidth="1"/>
    <col min="4089" max="4089" width="11.00390625" style="21" customWidth="1"/>
    <col min="4090" max="4090" width="9.8515625" style="21" customWidth="1"/>
    <col min="4091" max="4093" width="9.140625" style="21" hidden="1" customWidth="1"/>
    <col min="4094" max="4338" width="9.140625" style="21" customWidth="1"/>
    <col min="4339" max="4339" width="37.7109375" style="21" customWidth="1"/>
    <col min="4340" max="4340" width="7.57421875" style="21" customWidth="1"/>
    <col min="4341" max="4342" width="9.00390625" style="21" customWidth="1"/>
    <col min="4343" max="4343" width="6.421875" style="21" customWidth="1"/>
    <col min="4344" max="4344" width="9.28125" style="21" customWidth="1"/>
    <col min="4345" max="4345" width="11.00390625" style="21" customWidth="1"/>
    <col min="4346" max="4346" width="9.8515625" style="21" customWidth="1"/>
    <col min="4347" max="4349" width="9.140625" style="21" hidden="1" customWidth="1"/>
    <col min="4350" max="4594" width="9.140625" style="21" customWidth="1"/>
    <col min="4595" max="4595" width="37.7109375" style="21" customWidth="1"/>
    <col min="4596" max="4596" width="7.57421875" style="21" customWidth="1"/>
    <col min="4597" max="4598" width="9.00390625" style="21" customWidth="1"/>
    <col min="4599" max="4599" width="6.421875" style="21" customWidth="1"/>
    <col min="4600" max="4600" width="9.28125" style="21" customWidth="1"/>
    <col min="4601" max="4601" width="11.00390625" style="21" customWidth="1"/>
    <col min="4602" max="4602" width="9.8515625" style="21" customWidth="1"/>
    <col min="4603" max="4605" width="9.140625" style="21" hidden="1" customWidth="1"/>
    <col min="4606" max="4850" width="9.140625" style="21" customWidth="1"/>
    <col min="4851" max="4851" width="37.7109375" style="21" customWidth="1"/>
    <col min="4852" max="4852" width="7.57421875" style="21" customWidth="1"/>
    <col min="4853" max="4854" width="9.00390625" style="21" customWidth="1"/>
    <col min="4855" max="4855" width="6.421875" style="21" customWidth="1"/>
    <col min="4856" max="4856" width="9.28125" style="21" customWidth="1"/>
    <col min="4857" max="4857" width="11.00390625" style="21" customWidth="1"/>
    <col min="4858" max="4858" width="9.8515625" style="21" customWidth="1"/>
    <col min="4859" max="4861" width="9.140625" style="21" hidden="1" customWidth="1"/>
    <col min="4862" max="5106" width="9.140625" style="21" customWidth="1"/>
    <col min="5107" max="5107" width="37.7109375" style="21" customWidth="1"/>
    <col min="5108" max="5108" width="7.57421875" style="21" customWidth="1"/>
    <col min="5109" max="5110" width="9.00390625" style="21" customWidth="1"/>
    <col min="5111" max="5111" width="6.421875" style="21" customWidth="1"/>
    <col min="5112" max="5112" width="9.28125" style="21" customWidth="1"/>
    <col min="5113" max="5113" width="11.00390625" style="21" customWidth="1"/>
    <col min="5114" max="5114" width="9.8515625" style="21" customWidth="1"/>
    <col min="5115" max="5117" width="9.140625" style="21" hidden="1" customWidth="1"/>
    <col min="5118" max="5362" width="9.140625" style="21" customWidth="1"/>
    <col min="5363" max="5363" width="37.7109375" style="21" customWidth="1"/>
    <col min="5364" max="5364" width="7.57421875" style="21" customWidth="1"/>
    <col min="5365" max="5366" width="9.00390625" style="21" customWidth="1"/>
    <col min="5367" max="5367" width="6.421875" style="21" customWidth="1"/>
    <col min="5368" max="5368" width="9.28125" style="21" customWidth="1"/>
    <col min="5369" max="5369" width="11.00390625" style="21" customWidth="1"/>
    <col min="5370" max="5370" width="9.8515625" style="21" customWidth="1"/>
    <col min="5371" max="5373" width="9.140625" style="21" hidden="1" customWidth="1"/>
    <col min="5374" max="5618" width="9.140625" style="21" customWidth="1"/>
    <col min="5619" max="5619" width="37.7109375" style="21" customWidth="1"/>
    <col min="5620" max="5620" width="7.57421875" style="21" customWidth="1"/>
    <col min="5621" max="5622" width="9.00390625" style="21" customWidth="1"/>
    <col min="5623" max="5623" width="6.421875" style="21" customWidth="1"/>
    <col min="5624" max="5624" width="9.28125" style="21" customWidth="1"/>
    <col min="5625" max="5625" width="11.00390625" style="21" customWidth="1"/>
    <col min="5626" max="5626" width="9.8515625" style="21" customWidth="1"/>
    <col min="5627" max="5629" width="9.140625" style="21" hidden="1" customWidth="1"/>
    <col min="5630" max="5874" width="9.140625" style="21" customWidth="1"/>
    <col min="5875" max="5875" width="37.7109375" style="21" customWidth="1"/>
    <col min="5876" max="5876" width="7.57421875" style="21" customWidth="1"/>
    <col min="5877" max="5878" width="9.00390625" style="21" customWidth="1"/>
    <col min="5879" max="5879" width="6.421875" style="21" customWidth="1"/>
    <col min="5880" max="5880" width="9.28125" style="21" customWidth="1"/>
    <col min="5881" max="5881" width="11.00390625" style="21" customWidth="1"/>
    <col min="5882" max="5882" width="9.8515625" style="21" customWidth="1"/>
    <col min="5883" max="5885" width="9.140625" style="21" hidden="1" customWidth="1"/>
    <col min="5886" max="6130" width="9.140625" style="21" customWidth="1"/>
    <col min="6131" max="6131" width="37.7109375" style="21" customWidth="1"/>
    <col min="6132" max="6132" width="7.57421875" style="21" customWidth="1"/>
    <col min="6133" max="6134" width="9.00390625" style="21" customWidth="1"/>
    <col min="6135" max="6135" width="6.421875" style="21" customWidth="1"/>
    <col min="6136" max="6136" width="9.28125" style="21" customWidth="1"/>
    <col min="6137" max="6137" width="11.00390625" style="21" customWidth="1"/>
    <col min="6138" max="6138" width="9.8515625" style="21" customWidth="1"/>
    <col min="6139" max="6141" width="9.140625" style="21" hidden="1" customWidth="1"/>
    <col min="6142" max="6386" width="9.140625" style="21" customWidth="1"/>
    <col min="6387" max="6387" width="37.7109375" style="21" customWidth="1"/>
    <col min="6388" max="6388" width="7.57421875" style="21" customWidth="1"/>
    <col min="6389" max="6390" width="9.00390625" style="21" customWidth="1"/>
    <col min="6391" max="6391" width="6.421875" style="21" customWidth="1"/>
    <col min="6392" max="6392" width="9.28125" style="21" customWidth="1"/>
    <col min="6393" max="6393" width="11.00390625" style="21" customWidth="1"/>
    <col min="6394" max="6394" width="9.8515625" style="21" customWidth="1"/>
    <col min="6395" max="6397" width="9.140625" style="21" hidden="1" customWidth="1"/>
    <col min="6398" max="6642" width="9.140625" style="21" customWidth="1"/>
    <col min="6643" max="6643" width="37.7109375" style="21" customWidth="1"/>
    <col min="6644" max="6644" width="7.57421875" style="21" customWidth="1"/>
    <col min="6645" max="6646" width="9.00390625" style="21" customWidth="1"/>
    <col min="6647" max="6647" width="6.421875" style="21" customWidth="1"/>
    <col min="6648" max="6648" width="9.28125" style="21" customWidth="1"/>
    <col min="6649" max="6649" width="11.00390625" style="21" customWidth="1"/>
    <col min="6650" max="6650" width="9.8515625" style="21" customWidth="1"/>
    <col min="6651" max="6653" width="9.140625" style="21" hidden="1" customWidth="1"/>
    <col min="6654" max="6898" width="9.140625" style="21" customWidth="1"/>
    <col min="6899" max="6899" width="37.7109375" style="21" customWidth="1"/>
    <col min="6900" max="6900" width="7.57421875" style="21" customWidth="1"/>
    <col min="6901" max="6902" width="9.00390625" style="21" customWidth="1"/>
    <col min="6903" max="6903" width="6.421875" style="21" customWidth="1"/>
    <col min="6904" max="6904" width="9.28125" style="21" customWidth="1"/>
    <col min="6905" max="6905" width="11.00390625" style="21" customWidth="1"/>
    <col min="6906" max="6906" width="9.8515625" style="21" customWidth="1"/>
    <col min="6907" max="6909" width="9.140625" style="21" hidden="1" customWidth="1"/>
    <col min="6910" max="7154" width="9.140625" style="21" customWidth="1"/>
    <col min="7155" max="7155" width="37.7109375" style="21" customWidth="1"/>
    <col min="7156" max="7156" width="7.57421875" style="21" customWidth="1"/>
    <col min="7157" max="7158" width="9.00390625" style="21" customWidth="1"/>
    <col min="7159" max="7159" width="6.421875" style="21" customWidth="1"/>
    <col min="7160" max="7160" width="9.28125" style="21" customWidth="1"/>
    <col min="7161" max="7161" width="11.00390625" style="21" customWidth="1"/>
    <col min="7162" max="7162" width="9.8515625" style="21" customWidth="1"/>
    <col min="7163" max="7165" width="9.140625" style="21" hidden="1" customWidth="1"/>
    <col min="7166" max="7410" width="9.140625" style="21" customWidth="1"/>
    <col min="7411" max="7411" width="37.7109375" style="21" customWidth="1"/>
    <col min="7412" max="7412" width="7.57421875" style="21" customWidth="1"/>
    <col min="7413" max="7414" width="9.00390625" style="21" customWidth="1"/>
    <col min="7415" max="7415" width="6.421875" style="21" customWidth="1"/>
    <col min="7416" max="7416" width="9.28125" style="21" customWidth="1"/>
    <col min="7417" max="7417" width="11.00390625" style="21" customWidth="1"/>
    <col min="7418" max="7418" width="9.8515625" style="21" customWidth="1"/>
    <col min="7419" max="7421" width="9.140625" style="21" hidden="1" customWidth="1"/>
    <col min="7422" max="7666" width="9.140625" style="21" customWidth="1"/>
    <col min="7667" max="7667" width="37.7109375" style="21" customWidth="1"/>
    <col min="7668" max="7668" width="7.57421875" style="21" customWidth="1"/>
    <col min="7669" max="7670" width="9.00390625" style="21" customWidth="1"/>
    <col min="7671" max="7671" width="6.421875" style="21" customWidth="1"/>
    <col min="7672" max="7672" width="9.28125" style="21" customWidth="1"/>
    <col min="7673" max="7673" width="11.00390625" style="21" customWidth="1"/>
    <col min="7674" max="7674" width="9.8515625" style="21" customWidth="1"/>
    <col min="7675" max="7677" width="9.140625" style="21" hidden="1" customWidth="1"/>
    <col min="7678" max="7922" width="9.140625" style="21" customWidth="1"/>
    <col min="7923" max="7923" width="37.7109375" style="21" customWidth="1"/>
    <col min="7924" max="7924" width="7.57421875" style="21" customWidth="1"/>
    <col min="7925" max="7926" width="9.00390625" style="21" customWidth="1"/>
    <col min="7927" max="7927" width="6.421875" style="21" customWidth="1"/>
    <col min="7928" max="7928" width="9.28125" style="21" customWidth="1"/>
    <col min="7929" max="7929" width="11.00390625" style="21" customWidth="1"/>
    <col min="7930" max="7930" width="9.8515625" style="21" customWidth="1"/>
    <col min="7931" max="7933" width="9.140625" style="21" hidden="1" customWidth="1"/>
    <col min="7934" max="8178" width="9.140625" style="21" customWidth="1"/>
    <col min="8179" max="8179" width="37.7109375" style="21" customWidth="1"/>
    <col min="8180" max="8180" width="7.57421875" style="21" customWidth="1"/>
    <col min="8181" max="8182" width="9.00390625" style="21" customWidth="1"/>
    <col min="8183" max="8183" width="6.421875" style="21" customWidth="1"/>
    <col min="8184" max="8184" width="9.28125" style="21" customWidth="1"/>
    <col min="8185" max="8185" width="11.00390625" style="21" customWidth="1"/>
    <col min="8186" max="8186" width="9.8515625" style="21" customWidth="1"/>
    <col min="8187" max="8189" width="9.140625" style="21" hidden="1" customWidth="1"/>
    <col min="8190" max="8434" width="9.140625" style="21" customWidth="1"/>
    <col min="8435" max="8435" width="37.7109375" style="21" customWidth="1"/>
    <col min="8436" max="8436" width="7.57421875" style="21" customWidth="1"/>
    <col min="8437" max="8438" width="9.00390625" style="21" customWidth="1"/>
    <col min="8439" max="8439" width="6.421875" style="21" customWidth="1"/>
    <col min="8440" max="8440" width="9.28125" style="21" customWidth="1"/>
    <col min="8441" max="8441" width="11.00390625" style="21" customWidth="1"/>
    <col min="8442" max="8442" width="9.8515625" style="21" customWidth="1"/>
    <col min="8443" max="8445" width="9.140625" style="21" hidden="1" customWidth="1"/>
    <col min="8446" max="8690" width="9.140625" style="21" customWidth="1"/>
    <col min="8691" max="8691" width="37.7109375" style="21" customWidth="1"/>
    <col min="8692" max="8692" width="7.57421875" style="21" customWidth="1"/>
    <col min="8693" max="8694" width="9.00390625" style="21" customWidth="1"/>
    <col min="8695" max="8695" width="6.421875" style="21" customWidth="1"/>
    <col min="8696" max="8696" width="9.28125" style="21" customWidth="1"/>
    <col min="8697" max="8697" width="11.00390625" style="21" customWidth="1"/>
    <col min="8698" max="8698" width="9.8515625" style="21" customWidth="1"/>
    <col min="8699" max="8701" width="9.140625" style="21" hidden="1" customWidth="1"/>
    <col min="8702" max="8946" width="9.140625" style="21" customWidth="1"/>
    <col min="8947" max="8947" width="37.7109375" style="21" customWidth="1"/>
    <col min="8948" max="8948" width="7.57421875" style="21" customWidth="1"/>
    <col min="8949" max="8950" width="9.00390625" style="21" customWidth="1"/>
    <col min="8951" max="8951" width="6.421875" style="21" customWidth="1"/>
    <col min="8952" max="8952" width="9.28125" style="21" customWidth="1"/>
    <col min="8953" max="8953" width="11.00390625" style="21" customWidth="1"/>
    <col min="8954" max="8954" width="9.8515625" style="21" customWidth="1"/>
    <col min="8955" max="8957" width="9.140625" style="21" hidden="1" customWidth="1"/>
    <col min="8958" max="9202" width="9.140625" style="21" customWidth="1"/>
    <col min="9203" max="9203" width="37.7109375" style="21" customWidth="1"/>
    <col min="9204" max="9204" width="7.57421875" style="21" customWidth="1"/>
    <col min="9205" max="9206" width="9.00390625" style="21" customWidth="1"/>
    <col min="9207" max="9207" width="6.421875" style="21" customWidth="1"/>
    <col min="9208" max="9208" width="9.28125" style="21" customWidth="1"/>
    <col min="9209" max="9209" width="11.00390625" style="21" customWidth="1"/>
    <col min="9210" max="9210" width="9.8515625" style="21" customWidth="1"/>
    <col min="9211" max="9213" width="9.140625" style="21" hidden="1" customWidth="1"/>
    <col min="9214" max="9458" width="9.140625" style="21" customWidth="1"/>
    <col min="9459" max="9459" width="37.7109375" style="21" customWidth="1"/>
    <col min="9460" max="9460" width="7.57421875" style="21" customWidth="1"/>
    <col min="9461" max="9462" width="9.00390625" style="21" customWidth="1"/>
    <col min="9463" max="9463" width="6.421875" style="21" customWidth="1"/>
    <col min="9464" max="9464" width="9.28125" style="21" customWidth="1"/>
    <col min="9465" max="9465" width="11.00390625" style="21" customWidth="1"/>
    <col min="9466" max="9466" width="9.8515625" style="21" customWidth="1"/>
    <col min="9467" max="9469" width="9.140625" style="21" hidden="1" customWidth="1"/>
    <col min="9470" max="9714" width="9.140625" style="21" customWidth="1"/>
    <col min="9715" max="9715" width="37.7109375" style="21" customWidth="1"/>
    <col min="9716" max="9716" width="7.57421875" style="21" customWidth="1"/>
    <col min="9717" max="9718" width="9.00390625" style="21" customWidth="1"/>
    <col min="9719" max="9719" width="6.421875" style="21" customWidth="1"/>
    <col min="9720" max="9720" width="9.28125" style="21" customWidth="1"/>
    <col min="9721" max="9721" width="11.00390625" style="21" customWidth="1"/>
    <col min="9722" max="9722" width="9.8515625" style="21" customWidth="1"/>
    <col min="9723" max="9725" width="9.140625" style="21" hidden="1" customWidth="1"/>
    <col min="9726" max="9970" width="9.140625" style="21" customWidth="1"/>
    <col min="9971" max="9971" width="37.7109375" style="21" customWidth="1"/>
    <col min="9972" max="9972" width="7.57421875" style="21" customWidth="1"/>
    <col min="9973" max="9974" width="9.00390625" style="21" customWidth="1"/>
    <col min="9975" max="9975" width="6.421875" style="21" customWidth="1"/>
    <col min="9976" max="9976" width="9.28125" style="21" customWidth="1"/>
    <col min="9977" max="9977" width="11.00390625" style="21" customWidth="1"/>
    <col min="9978" max="9978" width="9.8515625" style="21" customWidth="1"/>
    <col min="9979" max="9981" width="9.140625" style="21" hidden="1" customWidth="1"/>
    <col min="9982" max="10226" width="9.140625" style="21" customWidth="1"/>
    <col min="10227" max="10227" width="37.7109375" style="21" customWidth="1"/>
    <col min="10228" max="10228" width="7.57421875" style="21" customWidth="1"/>
    <col min="10229" max="10230" width="9.00390625" style="21" customWidth="1"/>
    <col min="10231" max="10231" width="6.421875" style="21" customWidth="1"/>
    <col min="10232" max="10232" width="9.28125" style="21" customWidth="1"/>
    <col min="10233" max="10233" width="11.00390625" style="21" customWidth="1"/>
    <col min="10234" max="10234" width="9.8515625" style="21" customWidth="1"/>
    <col min="10235" max="10237" width="9.140625" style="21" hidden="1" customWidth="1"/>
    <col min="10238" max="10482" width="9.140625" style="21" customWidth="1"/>
    <col min="10483" max="10483" width="37.7109375" style="21" customWidth="1"/>
    <col min="10484" max="10484" width="7.57421875" style="21" customWidth="1"/>
    <col min="10485" max="10486" width="9.00390625" style="21" customWidth="1"/>
    <col min="10487" max="10487" width="6.421875" style="21" customWidth="1"/>
    <col min="10488" max="10488" width="9.28125" style="21" customWidth="1"/>
    <col min="10489" max="10489" width="11.00390625" style="21" customWidth="1"/>
    <col min="10490" max="10490" width="9.8515625" style="21" customWidth="1"/>
    <col min="10491" max="10493" width="9.140625" style="21" hidden="1" customWidth="1"/>
    <col min="10494" max="10738" width="9.140625" style="21" customWidth="1"/>
    <col min="10739" max="10739" width="37.7109375" style="21" customWidth="1"/>
    <col min="10740" max="10740" width="7.57421875" style="21" customWidth="1"/>
    <col min="10741" max="10742" width="9.00390625" style="21" customWidth="1"/>
    <col min="10743" max="10743" width="6.421875" style="21" customWidth="1"/>
    <col min="10744" max="10744" width="9.28125" style="21" customWidth="1"/>
    <col min="10745" max="10745" width="11.00390625" style="21" customWidth="1"/>
    <col min="10746" max="10746" width="9.8515625" style="21" customWidth="1"/>
    <col min="10747" max="10749" width="9.140625" style="21" hidden="1" customWidth="1"/>
    <col min="10750" max="10994" width="9.140625" style="21" customWidth="1"/>
    <col min="10995" max="10995" width="37.7109375" style="21" customWidth="1"/>
    <col min="10996" max="10996" width="7.57421875" style="21" customWidth="1"/>
    <col min="10997" max="10998" width="9.00390625" style="21" customWidth="1"/>
    <col min="10999" max="10999" width="6.421875" style="21" customWidth="1"/>
    <col min="11000" max="11000" width="9.28125" style="21" customWidth="1"/>
    <col min="11001" max="11001" width="11.00390625" style="21" customWidth="1"/>
    <col min="11002" max="11002" width="9.8515625" style="21" customWidth="1"/>
    <col min="11003" max="11005" width="9.140625" style="21" hidden="1" customWidth="1"/>
    <col min="11006" max="11250" width="9.140625" style="21" customWidth="1"/>
    <col min="11251" max="11251" width="37.7109375" style="21" customWidth="1"/>
    <col min="11252" max="11252" width="7.57421875" style="21" customWidth="1"/>
    <col min="11253" max="11254" width="9.00390625" style="21" customWidth="1"/>
    <col min="11255" max="11255" width="6.421875" style="21" customWidth="1"/>
    <col min="11256" max="11256" width="9.28125" style="21" customWidth="1"/>
    <col min="11257" max="11257" width="11.00390625" style="21" customWidth="1"/>
    <col min="11258" max="11258" width="9.8515625" style="21" customWidth="1"/>
    <col min="11259" max="11261" width="9.140625" style="21" hidden="1" customWidth="1"/>
    <col min="11262" max="11506" width="9.140625" style="21" customWidth="1"/>
    <col min="11507" max="11507" width="37.7109375" style="21" customWidth="1"/>
    <col min="11508" max="11508" width="7.57421875" style="21" customWidth="1"/>
    <col min="11509" max="11510" width="9.00390625" style="21" customWidth="1"/>
    <col min="11511" max="11511" width="6.421875" style="21" customWidth="1"/>
    <col min="11512" max="11512" width="9.28125" style="21" customWidth="1"/>
    <col min="11513" max="11513" width="11.00390625" style="21" customWidth="1"/>
    <col min="11514" max="11514" width="9.8515625" style="21" customWidth="1"/>
    <col min="11515" max="11517" width="9.140625" style="21" hidden="1" customWidth="1"/>
    <col min="11518" max="11762" width="9.140625" style="21" customWidth="1"/>
    <col min="11763" max="11763" width="37.7109375" style="21" customWidth="1"/>
    <col min="11764" max="11764" width="7.57421875" style="21" customWidth="1"/>
    <col min="11765" max="11766" width="9.00390625" style="21" customWidth="1"/>
    <col min="11767" max="11767" width="6.421875" style="21" customWidth="1"/>
    <col min="11768" max="11768" width="9.28125" style="21" customWidth="1"/>
    <col min="11769" max="11769" width="11.00390625" style="21" customWidth="1"/>
    <col min="11770" max="11770" width="9.8515625" style="21" customWidth="1"/>
    <col min="11771" max="11773" width="9.140625" style="21" hidden="1" customWidth="1"/>
    <col min="11774" max="12018" width="9.140625" style="21" customWidth="1"/>
    <col min="12019" max="12019" width="37.7109375" style="21" customWidth="1"/>
    <col min="12020" max="12020" width="7.57421875" style="21" customWidth="1"/>
    <col min="12021" max="12022" width="9.00390625" style="21" customWidth="1"/>
    <col min="12023" max="12023" width="6.421875" style="21" customWidth="1"/>
    <col min="12024" max="12024" width="9.28125" style="21" customWidth="1"/>
    <col min="12025" max="12025" width="11.00390625" style="21" customWidth="1"/>
    <col min="12026" max="12026" width="9.8515625" style="21" customWidth="1"/>
    <col min="12027" max="12029" width="9.140625" style="21" hidden="1" customWidth="1"/>
    <col min="12030" max="12274" width="9.140625" style="21" customWidth="1"/>
    <col min="12275" max="12275" width="37.7109375" style="21" customWidth="1"/>
    <col min="12276" max="12276" width="7.57421875" style="21" customWidth="1"/>
    <col min="12277" max="12278" width="9.00390625" style="21" customWidth="1"/>
    <col min="12279" max="12279" width="6.421875" style="21" customWidth="1"/>
    <col min="12280" max="12280" width="9.28125" style="21" customWidth="1"/>
    <col min="12281" max="12281" width="11.00390625" style="21" customWidth="1"/>
    <col min="12282" max="12282" width="9.8515625" style="21" customWidth="1"/>
    <col min="12283" max="12285" width="9.140625" style="21" hidden="1" customWidth="1"/>
    <col min="12286" max="12530" width="9.140625" style="21" customWidth="1"/>
    <col min="12531" max="12531" width="37.7109375" style="21" customWidth="1"/>
    <col min="12532" max="12532" width="7.57421875" style="21" customWidth="1"/>
    <col min="12533" max="12534" width="9.00390625" style="21" customWidth="1"/>
    <col min="12535" max="12535" width="6.421875" style="21" customWidth="1"/>
    <col min="12536" max="12536" width="9.28125" style="21" customWidth="1"/>
    <col min="12537" max="12537" width="11.00390625" style="21" customWidth="1"/>
    <col min="12538" max="12538" width="9.8515625" style="21" customWidth="1"/>
    <col min="12539" max="12541" width="9.140625" style="21" hidden="1" customWidth="1"/>
    <col min="12542" max="12786" width="9.140625" style="21" customWidth="1"/>
    <col min="12787" max="12787" width="37.7109375" style="21" customWidth="1"/>
    <col min="12788" max="12788" width="7.57421875" style="21" customWidth="1"/>
    <col min="12789" max="12790" width="9.00390625" style="21" customWidth="1"/>
    <col min="12791" max="12791" width="6.421875" style="21" customWidth="1"/>
    <col min="12792" max="12792" width="9.28125" style="21" customWidth="1"/>
    <col min="12793" max="12793" width="11.00390625" style="21" customWidth="1"/>
    <col min="12794" max="12794" width="9.8515625" style="21" customWidth="1"/>
    <col min="12795" max="12797" width="9.140625" style="21" hidden="1" customWidth="1"/>
    <col min="12798" max="13042" width="9.140625" style="21" customWidth="1"/>
    <col min="13043" max="13043" width="37.7109375" style="21" customWidth="1"/>
    <col min="13044" max="13044" width="7.57421875" style="21" customWidth="1"/>
    <col min="13045" max="13046" width="9.00390625" style="21" customWidth="1"/>
    <col min="13047" max="13047" width="6.421875" style="21" customWidth="1"/>
    <col min="13048" max="13048" width="9.28125" style="21" customWidth="1"/>
    <col min="13049" max="13049" width="11.00390625" style="21" customWidth="1"/>
    <col min="13050" max="13050" width="9.8515625" style="21" customWidth="1"/>
    <col min="13051" max="13053" width="9.140625" style="21" hidden="1" customWidth="1"/>
    <col min="13054" max="13298" width="9.140625" style="21" customWidth="1"/>
    <col min="13299" max="13299" width="37.7109375" style="21" customWidth="1"/>
    <col min="13300" max="13300" width="7.57421875" style="21" customWidth="1"/>
    <col min="13301" max="13302" width="9.00390625" style="21" customWidth="1"/>
    <col min="13303" max="13303" width="6.421875" style="21" customWidth="1"/>
    <col min="13304" max="13304" width="9.28125" style="21" customWidth="1"/>
    <col min="13305" max="13305" width="11.00390625" style="21" customWidth="1"/>
    <col min="13306" max="13306" width="9.8515625" style="21" customWidth="1"/>
    <col min="13307" max="13309" width="9.140625" style="21" hidden="1" customWidth="1"/>
    <col min="13310" max="13554" width="9.140625" style="21" customWidth="1"/>
    <col min="13555" max="13555" width="37.7109375" style="21" customWidth="1"/>
    <col min="13556" max="13556" width="7.57421875" style="21" customWidth="1"/>
    <col min="13557" max="13558" width="9.00390625" style="21" customWidth="1"/>
    <col min="13559" max="13559" width="6.421875" style="21" customWidth="1"/>
    <col min="13560" max="13560" width="9.28125" style="21" customWidth="1"/>
    <col min="13561" max="13561" width="11.00390625" style="21" customWidth="1"/>
    <col min="13562" max="13562" width="9.8515625" style="21" customWidth="1"/>
    <col min="13563" max="13565" width="9.140625" style="21" hidden="1" customWidth="1"/>
    <col min="13566" max="13810" width="9.140625" style="21" customWidth="1"/>
    <col min="13811" max="13811" width="37.7109375" style="21" customWidth="1"/>
    <col min="13812" max="13812" width="7.57421875" style="21" customWidth="1"/>
    <col min="13813" max="13814" width="9.00390625" style="21" customWidth="1"/>
    <col min="13815" max="13815" width="6.421875" style="21" customWidth="1"/>
    <col min="13816" max="13816" width="9.28125" style="21" customWidth="1"/>
    <col min="13817" max="13817" width="11.00390625" style="21" customWidth="1"/>
    <col min="13818" max="13818" width="9.8515625" style="21" customWidth="1"/>
    <col min="13819" max="13821" width="9.140625" style="21" hidden="1" customWidth="1"/>
    <col min="13822" max="14066" width="9.140625" style="21" customWidth="1"/>
    <col min="14067" max="14067" width="37.7109375" style="21" customWidth="1"/>
    <col min="14068" max="14068" width="7.57421875" style="21" customWidth="1"/>
    <col min="14069" max="14070" width="9.00390625" style="21" customWidth="1"/>
    <col min="14071" max="14071" width="6.421875" style="21" customWidth="1"/>
    <col min="14072" max="14072" width="9.28125" style="21" customWidth="1"/>
    <col min="14073" max="14073" width="11.00390625" style="21" customWidth="1"/>
    <col min="14074" max="14074" width="9.8515625" style="21" customWidth="1"/>
    <col min="14075" max="14077" width="9.140625" style="21" hidden="1" customWidth="1"/>
    <col min="14078" max="14322" width="9.140625" style="21" customWidth="1"/>
    <col min="14323" max="14323" width="37.7109375" style="21" customWidth="1"/>
    <col min="14324" max="14324" width="7.57421875" style="21" customWidth="1"/>
    <col min="14325" max="14326" width="9.00390625" style="21" customWidth="1"/>
    <col min="14327" max="14327" width="6.421875" style="21" customWidth="1"/>
    <col min="14328" max="14328" width="9.28125" style="21" customWidth="1"/>
    <col min="14329" max="14329" width="11.00390625" style="21" customWidth="1"/>
    <col min="14330" max="14330" width="9.8515625" style="21" customWidth="1"/>
    <col min="14331" max="14333" width="9.140625" style="21" hidden="1" customWidth="1"/>
    <col min="14334" max="14578" width="9.140625" style="21" customWidth="1"/>
    <col min="14579" max="14579" width="37.7109375" style="21" customWidth="1"/>
    <col min="14580" max="14580" width="7.57421875" style="21" customWidth="1"/>
    <col min="14581" max="14582" width="9.00390625" style="21" customWidth="1"/>
    <col min="14583" max="14583" width="6.421875" style="21" customWidth="1"/>
    <col min="14584" max="14584" width="9.28125" style="21" customWidth="1"/>
    <col min="14585" max="14585" width="11.00390625" style="21" customWidth="1"/>
    <col min="14586" max="14586" width="9.8515625" style="21" customWidth="1"/>
    <col min="14587" max="14589" width="9.140625" style="21" hidden="1" customWidth="1"/>
    <col min="14590" max="14834" width="9.140625" style="21" customWidth="1"/>
    <col min="14835" max="14835" width="37.7109375" style="21" customWidth="1"/>
    <col min="14836" max="14836" width="7.57421875" style="21" customWidth="1"/>
    <col min="14837" max="14838" width="9.00390625" style="21" customWidth="1"/>
    <col min="14839" max="14839" width="6.421875" style="21" customWidth="1"/>
    <col min="14840" max="14840" width="9.28125" style="21" customWidth="1"/>
    <col min="14841" max="14841" width="11.00390625" style="21" customWidth="1"/>
    <col min="14842" max="14842" width="9.8515625" style="21" customWidth="1"/>
    <col min="14843" max="14845" width="9.140625" style="21" hidden="1" customWidth="1"/>
    <col min="14846" max="15090" width="9.140625" style="21" customWidth="1"/>
    <col min="15091" max="15091" width="37.7109375" style="21" customWidth="1"/>
    <col min="15092" max="15092" width="7.57421875" style="21" customWidth="1"/>
    <col min="15093" max="15094" width="9.00390625" style="21" customWidth="1"/>
    <col min="15095" max="15095" width="6.421875" style="21" customWidth="1"/>
    <col min="15096" max="15096" width="9.28125" style="21" customWidth="1"/>
    <col min="15097" max="15097" width="11.00390625" style="21" customWidth="1"/>
    <col min="15098" max="15098" width="9.8515625" style="21" customWidth="1"/>
    <col min="15099" max="15101" width="9.140625" style="21" hidden="1" customWidth="1"/>
    <col min="15102" max="15346" width="9.140625" style="21" customWidth="1"/>
    <col min="15347" max="15347" width="37.7109375" style="21" customWidth="1"/>
    <col min="15348" max="15348" width="7.57421875" style="21" customWidth="1"/>
    <col min="15349" max="15350" width="9.00390625" style="21" customWidth="1"/>
    <col min="15351" max="15351" width="6.421875" style="21" customWidth="1"/>
    <col min="15352" max="15352" width="9.28125" style="21" customWidth="1"/>
    <col min="15353" max="15353" width="11.00390625" style="21" customWidth="1"/>
    <col min="15354" max="15354" width="9.8515625" style="21" customWidth="1"/>
    <col min="15355" max="15357" width="9.140625" style="21" hidden="1" customWidth="1"/>
    <col min="15358" max="15602" width="9.140625" style="21" customWidth="1"/>
    <col min="15603" max="15603" width="37.7109375" style="21" customWidth="1"/>
    <col min="15604" max="15604" width="7.57421875" style="21" customWidth="1"/>
    <col min="15605" max="15606" width="9.00390625" style="21" customWidth="1"/>
    <col min="15607" max="15607" width="6.421875" style="21" customWidth="1"/>
    <col min="15608" max="15608" width="9.28125" style="21" customWidth="1"/>
    <col min="15609" max="15609" width="11.00390625" style="21" customWidth="1"/>
    <col min="15610" max="15610" width="9.8515625" style="21" customWidth="1"/>
    <col min="15611" max="15613" width="9.140625" style="21" hidden="1" customWidth="1"/>
    <col min="15614" max="15858" width="9.140625" style="21" customWidth="1"/>
    <col min="15859" max="15859" width="37.7109375" style="21" customWidth="1"/>
    <col min="15860" max="15860" width="7.57421875" style="21" customWidth="1"/>
    <col min="15861" max="15862" width="9.00390625" style="21" customWidth="1"/>
    <col min="15863" max="15863" width="6.421875" style="21" customWidth="1"/>
    <col min="15864" max="15864" width="9.28125" style="21" customWidth="1"/>
    <col min="15865" max="15865" width="11.00390625" style="21" customWidth="1"/>
    <col min="15866" max="15866" width="9.8515625" style="21" customWidth="1"/>
    <col min="15867" max="15869" width="9.140625" style="21" hidden="1" customWidth="1"/>
    <col min="15870" max="16114" width="9.140625" style="21" customWidth="1"/>
    <col min="16115" max="16115" width="37.7109375" style="21" customWidth="1"/>
    <col min="16116" max="16116" width="7.57421875" style="21" customWidth="1"/>
    <col min="16117" max="16118" width="9.00390625" style="21" customWidth="1"/>
    <col min="16119" max="16119" width="6.421875" style="21" customWidth="1"/>
    <col min="16120" max="16120" width="9.28125" style="21" customWidth="1"/>
    <col min="16121" max="16121" width="11.00390625" style="21" customWidth="1"/>
    <col min="16122" max="16122" width="9.8515625" style="21" customWidth="1"/>
    <col min="16123" max="16125" width="9.140625" style="21" hidden="1" customWidth="1"/>
    <col min="16126" max="16132" width="9.140625" style="21" customWidth="1"/>
    <col min="16133" max="16384" width="9.140625" style="21" customWidth="1"/>
  </cols>
  <sheetData>
    <row r="1" ht="15">
      <c r="B1" s="21" t="s">
        <v>127</v>
      </c>
    </row>
    <row r="2" ht="15">
      <c r="B2" s="21" t="s">
        <v>128</v>
      </c>
    </row>
    <row r="3" spans="2:4" ht="27" customHeight="1">
      <c r="B3" s="81" t="s">
        <v>322</v>
      </c>
      <c r="C3" s="81"/>
      <c r="D3" s="81"/>
    </row>
    <row r="4" ht="15">
      <c r="B4" s="21" t="s">
        <v>329</v>
      </c>
    </row>
    <row r="6" spans="2:3" ht="15">
      <c r="B6" s="21" t="s">
        <v>317</v>
      </c>
      <c r="C6" s="21"/>
    </row>
    <row r="7" spans="2:3" ht="15">
      <c r="B7" s="21" t="s">
        <v>318</v>
      </c>
      <c r="C7" s="21"/>
    </row>
    <row r="8" spans="1:3" ht="15">
      <c r="A8" s="21" t="s">
        <v>325</v>
      </c>
      <c r="B8" s="21" t="s">
        <v>326</v>
      </c>
      <c r="C8" s="21"/>
    </row>
    <row r="9" spans="2:3" ht="15">
      <c r="B9" s="21" t="s">
        <v>324</v>
      </c>
      <c r="C9" s="21"/>
    </row>
    <row r="10" spans="2:3" ht="15">
      <c r="B10" s="21" t="s">
        <v>319</v>
      </c>
      <c r="C10" s="21"/>
    </row>
    <row r="11" ht="15">
      <c r="B11" s="22"/>
    </row>
    <row r="12" spans="1:5" s="62" customFormat="1" ht="60" customHeight="1">
      <c r="A12" s="82" t="s">
        <v>255</v>
      </c>
      <c r="B12" s="82"/>
      <c r="C12" s="63"/>
      <c r="D12" s="63"/>
      <c r="E12" s="63"/>
    </row>
    <row r="13" ht="15">
      <c r="A13" s="23"/>
    </row>
    <row r="14" spans="2:4" ht="15">
      <c r="B14" s="24"/>
      <c r="D14" s="24" t="s">
        <v>100</v>
      </c>
    </row>
    <row r="15" spans="1:6" ht="48" customHeight="1">
      <c r="A15" s="25" t="s">
        <v>0</v>
      </c>
      <c r="B15" s="26" t="s">
        <v>2</v>
      </c>
      <c r="C15" s="26" t="s">
        <v>3</v>
      </c>
      <c r="D15" s="26" t="s">
        <v>130</v>
      </c>
      <c r="E15" s="22"/>
      <c r="F15" s="22"/>
    </row>
    <row r="16" spans="1:6" ht="15">
      <c r="A16" s="25">
        <v>1</v>
      </c>
      <c r="B16" s="25">
        <v>4</v>
      </c>
      <c r="C16" s="25">
        <v>5</v>
      </c>
      <c r="D16" s="25">
        <v>6</v>
      </c>
      <c r="E16" s="22"/>
      <c r="F16" s="22"/>
    </row>
    <row r="17" spans="1:6" ht="15">
      <c r="A17" s="43" t="s">
        <v>4</v>
      </c>
      <c r="B17" s="44"/>
      <c r="C17" s="44"/>
      <c r="D17" s="29">
        <f>D19+D39+D47+D55+D85+D103+D115+D143+D148+D162+D173+D184+D203+D213+D218+D227+D231+D235+D239+D243+D251</f>
        <v>92215413.03</v>
      </c>
      <c r="E17" s="27"/>
      <c r="F17" s="27"/>
    </row>
    <row r="18" spans="1:6" ht="15">
      <c r="A18" s="43"/>
      <c r="B18" s="44"/>
      <c r="C18" s="44"/>
      <c r="D18" s="29"/>
      <c r="E18" s="27"/>
      <c r="F18" s="27"/>
    </row>
    <row r="19" spans="1:4" ht="24">
      <c r="A19" s="33" t="s">
        <v>295</v>
      </c>
      <c r="B19" s="57" t="s">
        <v>232</v>
      </c>
      <c r="C19" s="5"/>
      <c r="D19" s="29">
        <f>D20+D28</f>
        <v>20341000</v>
      </c>
    </row>
    <row r="20" spans="1:4" ht="34.5" customHeight="1">
      <c r="A20" s="33" t="s">
        <v>231</v>
      </c>
      <c r="B20" s="57" t="s">
        <v>233</v>
      </c>
      <c r="C20" s="5"/>
      <c r="D20" s="29">
        <f>+D21</f>
        <v>136000</v>
      </c>
    </row>
    <row r="21" spans="1:4" ht="24">
      <c r="A21" s="16" t="s">
        <v>241</v>
      </c>
      <c r="B21" s="57" t="s">
        <v>234</v>
      </c>
      <c r="C21" s="5"/>
      <c r="D21" s="29">
        <f>D22+D25</f>
        <v>136000</v>
      </c>
    </row>
    <row r="22" spans="1:4" ht="24">
      <c r="A22" s="16" t="s">
        <v>235</v>
      </c>
      <c r="B22" s="57" t="s">
        <v>236</v>
      </c>
      <c r="C22" s="5"/>
      <c r="D22" s="29">
        <f>D23</f>
        <v>36000</v>
      </c>
    </row>
    <row r="23" spans="1:4" ht="24">
      <c r="A23" s="47" t="s">
        <v>65</v>
      </c>
      <c r="B23" s="5" t="s">
        <v>236</v>
      </c>
      <c r="C23" s="5" t="s">
        <v>57</v>
      </c>
      <c r="D23" s="31">
        <f>D24</f>
        <v>36000</v>
      </c>
    </row>
    <row r="24" spans="1:4" ht="24">
      <c r="A24" s="47" t="s">
        <v>66</v>
      </c>
      <c r="B24" s="5" t="s">
        <v>236</v>
      </c>
      <c r="C24" s="5" t="s">
        <v>58</v>
      </c>
      <c r="D24" s="32">
        <f>200000-84000-80000</f>
        <v>36000</v>
      </c>
    </row>
    <row r="25" spans="1:4" ht="24">
      <c r="A25" s="16" t="s">
        <v>243</v>
      </c>
      <c r="B25" s="57" t="s">
        <v>242</v>
      </c>
      <c r="C25" s="57"/>
      <c r="D25" s="29">
        <f>D26</f>
        <v>100000</v>
      </c>
    </row>
    <row r="26" spans="1:4" ht="24">
      <c r="A26" s="47" t="s">
        <v>65</v>
      </c>
      <c r="B26" s="5" t="s">
        <v>242</v>
      </c>
      <c r="C26" s="5" t="s">
        <v>57</v>
      </c>
      <c r="D26" s="31">
        <f>D27</f>
        <v>100000</v>
      </c>
    </row>
    <row r="27" spans="1:4" ht="24">
      <c r="A27" s="47" t="s">
        <v>66</v>
      </c>
      <c r="B27" s="5" t="s">
        <v>242</v>
      </c>
      <c r="C27" s="5" t="s">
        <v>58</v>
      </c>
      <c r="D27" s="32">
        <v>100000</v>
      </c>
    </row>
    <row r="28" spans="1:4" ht="24">
      <c r="A28" s="33" t="s">
        <v>237</v>
      </c>
      <c r="B28" s="5" t="s">
        <v>238</v>
      </c>
      <c r="C28" s="5"/>
      <c r="D28" s="29">
        <f>D29</f>
        <v>20205000</v>
      </c>
    </row>
    <row r="29" spans="1:4" ht="24">
      <c r="A29" s="55" t="s">
        <v>239</v>
      </c>
      <c r="B29" s="57" t="s">
        <v>288</v>
      </c>
      <c r="C29" s="5"/>
      <c r="D29" s="29">
        <f>D30+D33+D36</f>
        <v>20205000</v>
      </c>
    </row>
    <row r="30" spans="1:4" ht="15">
      <c r="A30" s="16" t="s">
        <v>240</v>
      </c>
      <c r="B30" s="57" t="s">
        <v>289</v>
      </c>
      <c r="C30" s="5"/>
      <c r="D30" s="29">
        <v>105000</v>
      </c>
    </row>
    <row r="31" spans="1:4" ht="24">
      <c r="A31" s="47" t="s">
        <v>65</v>
      </c>
      <c r="B31" s="5" t="s">
        <v>289</v>
      </c>
      <c r="C31" s="5" t="s">
        <v>57</v>
      </c>
      <c r="D31" s="31">
        <f>D32</f>
        <v>105000</v>
      </c>
    </row>
    <row r="32" spans="1:4" ht="24">
      <c r="A32" s="47" t="s">
        <v>66</v>
      </c>
      <c r="B32" s="5" t="s">
        <v>289</v>
      </c>
      <c r="C32" s="5" t="s">
        <v>58</v>
      </c>
      <c r="D32" s="32">
        <v>105000</v>
      </c>
    </row>
    <row r="33" spans="1:4" ht="15">
      <c r="A33" s="55" t="s">
        <v>253</v>
      </c>
      <c r="B33" s="57" t="s">
        <v>290</v>
      </c>
      <c r="C33" s="57"/>
      <c r="D33" s="29">
        <f>D34</f>
        <v>20000000</v>
      </c>
    </row>
    <row r="34" spans="1:4" ht="24">
      <c r="A34" s="47" t="s">
        <v>65</v>
      </c>
      <c r="B34" s="5" t="s">
        <v>290</v>
      </c>
      <c r="C34" s="5" t="s">
        <v>57</v>
      </c>
      <c r="D34" s="31">
        <f>D35</f>
        <v>20000000</v>
      </c>
    </row>
    <row r="35" spans="1:4" ht="24">
      <c r="A35" s="47" t="s">
        <v>66</v>
      </c>
      <c r="B35" s="5" t="s">
        <v>290</v>
      </c>
      <c r="C35" s="5" t="s">
        <v>58</v>
      </c>
      <c r="D35" s="32">
        <f>21000000-1000000</f>
        <v>20000000</v>
      </c>
    </row>
    <row r="36" spans="1:4" ht="24">
      <c r="A36" s="16" t="s">
        <v>308</v>
      </c>
      <c r="B36" s="57" t="s">
        <v>307</v>
      </c>
      <c r="C36" s="5"/>
      <c r="D36" s="29">
        <f>D37</f>
        <v>100000</v>
      </c>
    </row>
    <row r="37" spans="1:4" ht="15">
      <c r="A37" s="52" t="s">
        <v>103</v>
      </c>
      <c r="B37" s="5" t="s">
        <v>307</v>
      </c>
      <c r="C37" s="5" t="s">
        <v>102</v>
      </c>
      <c r="D37" s="31">
        <f>D38</f>
        <v>100000</v>
      </c>
    </row>
    <row r="38" spans="1:4" ht="15">
      <c r="A38" s="52" t="s">
        <v>104</v>
      </c>
      <c r="B38" s="5" t="s">
        <v>307</v>
      </c>
      <c r="C38" s="5" t="s">
        <v>101</v>
      </c>
      <c r="D38" s="32">
        <v>100000</v>
      </c>
    </row>
    <row r="39" spans="1:4" ht="36">
      <c r="A39" s="33" t="s">
        <v>115</v>
      </c>
      <c r="B39" s="57" t="s">
        <v>214</v>
      </c>
      <c r="C39" s="20"/>
      <c r="D39" s="29">
        <f>D40</f>
        <v>4282503</v>
      </c>
    </row>
    <row r="40" spans="1:4" ht="24">
      <c r="A40" s="54" t="s">
        <v>258</v>
      </c>
      <c r="B40" s="57" t="s">
        <v>287</v>
      </c>
      <c r="C40" s="20"/>
      <c r="D40" s="29">
        <f>D41+D44</f>
        <v>4282503</v>
      </c>
    </row>
    <row r="41" spans="1:4" ht="15" customHeight="1">
      <c r="A41" s="54" t="s">
        <v>215</v>
      </c>
      <c r="B41" s="57" t="s">
        <v>286</v>
      </c>
      <c r="C41" s="44"/>
      <c r="D41" s="29">
        <f aca="true" t="shared" si="0" ref="D41:D42">D42</f>
        <v>3420000</v>
      </c>
    </row>
    <row r="42" spans="1:4" ht="24">
      <c r="A42" s="6" t="s">
        <v>65</v>
      </c>
      <c r="B42" s="5" t="s">
        <v>286</v>
      </c>
      <c r="C42" s="20">
        <v>200</v>
      </c>
      <c r="D42" s="31">
        <f t="shared" si="0"/>
        <v>3420000</v>
      </c>
    </row>
    <row r="43" spans="1:4" ht="24">
      <c r="A43" s="6" t="s">
        <v>66</v>
      </c>
      <c r="B43" s="5" t="s">
        <v>286</v>
      </c>
      <c r="C43" s="20">
        <v>240</v>
      </c>
      <c r="D43" s="32">
        <v>3420000</v>
      </c>
    </row>
    <row r="44" spans="1:4" ht="36">
      <c r="A44" s="54" t="s">
        <v>315</v>
      </c>
      <c r="B44" s="57" t="s">
        <v>304</v>
      </c>
      <c r="C44" s="20"/>
      <c r="D44" s="29">
        <f>D45</f>
        <v>862503</v>
      </c>
    </row>
    <row r="45" spans="1:4" ht="24">
      <c r="A45" s="6" t="s">
        <v>65</v>
      </c>
      <c r="B45" s="5" t="s">
        <v>304</v>
      </c>
      <c r="C45" s="20">
        <v>200</v>
      </c>
      <c r="D45" s="31">
        <f>D46</f>
        <v>862503</v>
      </c>
    </row>
    <row r="46" spans="1:4" ht="24">
      <c r="A46" s="6" t="s">
        <v>66</v>
      </c>
      <c r="B46" s="5" t="s">
        <v>304</v>
      </c>
      <c r="C46" s="20">
        <v>240</v>
      </c>
      <c r="D46" s="32">
        <v>862503</v>
      </c>
    </row>
    <row r="47" spans="1:4" ht="24">
      <c r="A47" s="33" t="s">
        <v>69</v>
      </c>
      <c r="B47" s="56" t="s">
        <v>149</v>
      </c>
      <c r="C47" s="4"/>
      <c r="D47" s="29">
        <f>D48</f>
        <v>4185660</v>
      </c>
    </row>
    <row r="48" spans="1:4" ht="29.25" customHeight="1">
      <c r="A48" s="64" t="s">
        <v>148</v>
      </c>
      <c r="B48" s="56" t="s">
        <v>150</v>
      </c>
      <c r="C48" s="4"/>
      <c r="D48" s="29">
        <f>D49+D52</f>
        <v>4185660</v>
      </c>
    </row>
    <row r="49" spans="1:4" ht="36">
      <c r="A49" s="64" t="s">
        <v>87</v>
      </c>
      <c r="B49" s="56" t="s">
        <v>151</v>
      </c>
      <c r="C49" s="56"/>
      <c r="D49" s="29">
        <f>D50</f>
        <v>3834800</v>
      </c>
    </row>
    <row r="50" spans="1:4" ht="47.25" customHeight="1">
      <c r="A50" s="48" t="s">
        <v>86</v>
      </c>
      <c r="B50" s="4" t="s">
        <v>151</v>
      </c>
      <c r="C50" s="4" t="s">
        <v>54</v>
      </c>
      <c r="D50" s="31">
        <f>D51</f>
        <v>3834800</v>
      </c>
    </row>
    <row r="51" spans="1:4" ht="24">
      <c r="A51" s="48" t="s">
        <v>55</v>
      </c>
      <c r="B51" s="4" t="s">
        <v>151</v>
      </c>
      <c r="C51" s="4" t="s">
        <v>56</v>
      </c>
      <c r="D51" s="32">
        <f>2945361+889439</f>
        <v>3834800</v>
      </c>
    </row>
    <row r="52" spans="1:4" ht="36">
      <c r="A52" s="65" t="s">
        <v>153</v>
      </c>
      <c r="B52" s="56" t="s">
        <v>152</v>
      </c>
      <c r="C52" s="56" t="s">
        <v>57</v>
      </c>
      <c r="D52" s="29">
        <f>D53</f>
        <v>350860</v>
      </c>
    </row>
    <row r="53" spans="1:4" ht="24">
      <c r="A53" s="47" t="s">
        <v>65</v>
      </c>
      <c r="B53" s="4" t="s">
        <v>152</v>
      </c>
      <c r="C53" s="4" t="s">
        <v>57</v>
      </c>
      <c r="D53" s="31">
        <f>D54</f>
        <v>350860</v>
      </c>
    </row>
    <row r="54" spans="1:4" ht="24">
      <c r="A54" s="47" t="s">
        <v>66</v>
      </c>
      <c r="B54" s="4" t="s">
        <v>152</v>
      </c>
      <c r="C54" s="4" t="s">
        <v>58</v>
      </c>
      <c r="D54" s="32">
        <v>350860</v>
      </c>
    </row>
    <row r="55" spans="1:4" ht="36">
      <c r="A55" s="33" t="s">
        <v>90</v>
      </c>
      <c r="B55" s="56" t="s">
        <v>146</v>
      </c>
      <c r="C55" s="4"/>
      <c r="D55" s="29">
        <f>D56</f>
        <v>4041789.15</v>
      </c>
    </row>
    <row r="56" spans="1:4" ht="24">
      <c r="A56" s="16" t="s">
        <v>145</v>
      </c>
      <c r="B56" s="56" t="s">
        <v>147</v>
      </c>
      <c r="C56" s="4"/>
      <c r="D56" s="29">
        <f>D57+D60+D63+D66+D69+D74+D77+D82</f>
        <v>4041789.15</v>
      </c>
    </row>
    <row r="57" spans="1:4" ht="15">
      <c r="A57" s="16" t="s">
        <v>63</v>
      </c>
      <c r="B57" s="56" t="s">
        <v>285</v>
      </c>
      <c r="C57" s="56"/>
      <c r="D57" s="29">
        <f aca="true" t="shared" si="1" ref="D57:D58">D58</f>
        <v>400000</v>
      </c>
    </row>
    <row r="58" spans="1:4" ht="15">
      <c r="A58" s="7" t="s">
        <v>47</v>
      </c>
      <c r="B58" s="4" t="s">
        <v>285</v>
      </c>
      <c r="C58" s="4">
        <v>800</v>
      </c>
      <c r="D58" s="31">
        <f t="shared" si="1"/>
        <v>400000</v>
      </c>
    </row>
    <row r="59" spans="1:4" ht="15">
      <c r="A59" s="7" t="s">
        <v>64</v>
      </c>
      <c r="B59" s="4" t="s">
        <v>285</v>
      </c>
      <c r="C59" s="4">
        <v>870</v>
      </c>
      <c r="D59" s="32">
        <v>400000</v>
      </c>
    </row>
    <row r="60" spans="1:4" ht="15">
      <c r="A60" s="16" t="s">
        <v>119</v>
      </c>
      <c r="B60" s="57" t="s">
        <v>168</v>
      </c>
      <c r="C60" s="5"/>
      <c r="D60" s="29">
        <f>D61</f>
        <v>370000</v>
      </c>
    </row>
    <row r="61" spans="1:4" ht="24">
      <c r="A61" s="47" t="s">
        <v>65</v>
      </c>
      <c r="B61" s="5" t="s">
        <v>168</v>
      </c>
      <c r="C61" s="5" t="s">
        <v>57</v>
      </c>
      <c r="D61" s="31">
        <f>D62</f>
        <v>370000</v>
      </c>
    </row>
    <row r="62" spans="1:4" ht="24">
      <c r="A62" s="47" t="s">
        <v>66</v>
      </c>
      <c r="B62" s="5" t="s">
        <v>168</v>
      </c>
      <c r="C62" s="5" t="s">
        <v>58</v>
      </c>
      <c r="D62" s="32">
        <v>370000</v>
      </c>
    </row>
    <row r="63" spans="1:4" ht="24">
      <c r="A63" s="55" t="s">
        <v>311</v>
      </c>
      <c r="B63" s="57" t="s">
        <v>300</v>
      </c>
      <c r="C63" s="5"/>
      <c r="D63" s="29">
        <f>D64</f>
        <v>100000</v>
      </c>
    </row>
    <row r="64" spans="1:4" ht="24">
      <c r="A64" s="47" t="s">
        <v>65</v>
      </c>
      <c r="B64" s="5" t="s">
        <v>300</v>
      </c>
      <c r="C64" s="5" t="s">
        <v>57</v>
      </c>
      <c r="D64" s="31">
        <f>D65</f>
        <v>100000</v>
      </c>
    </row>
    <row r="65" spans="1:4" ht="24">
      <c r="A65" s="47" t="s">
        <v>66</v>
      </c>
      <c r="B65" s="5" t="s">
        <v>300</v>
      </c>
      <c r="C65" s="5" t="s">
        <v>58</v>
      </c>
      <c r="D65" s="32">
        <v>100000</v>
      </c>
    </row>
    <row r="66" spans="1:4" ht="15">
      <c r="A66" s="55" t="s">
        <v>170</v>
      </c>
      <c r="B66" s="57" t="s">
        <v>169</v>
      </c>
      <c r="C66" s="57"/>
      <c r="D66" s="29">
        <f>D67</f>
        <v>1484994.15</v>
      </c>
    </row>
    <row r="67" spans="1:4" ht="48">
      <c r="A67" s="6" t="s">
        <v>86</v>
      </c>
      <c r="B67" s="5" t="s">
        <v>169</v>
      </c>
      <c r="C67" s="20">
        <v>100</v>
      </c>
      <c r="D67" s="31">
        <f>D68</f>
        <v>1484994.15</v>
      </c>
    </row>
    <row r="68" spans="1:4" ht="24">
      <c r="A68" s="6" t="s">
        <v>97</v>
      </c>
      <c r="B68" s="5" t="s">
        <v>169</v>
      </c>
      <c r="C68" s="20">
        <v>120</v>
      </c>
      <c r="D68" s="32">
        <f>1140548.5+344445.65</f>
        <v>1484994.15</v>
      </c>
    </row>
    <row r="69" spans="1:4" ht="15">
      <c r="A69" s="55" t="s">
        <v>171</v>
      </c>
      <c r="B69" s="57" t="s">
        <v>254</v>
      </c>
      <c r="C69" s="57"/>
      <c r="D69" s="29">
        <f>D70+D72</f>
        <v>123700</v>
      </c>
    </row>
    <row r="70" spans="1:4" ht="48">
      <c r="A70" s="6" t="s">
        <v>86</v>
      </c>
      <c r="B70" s="5" t="s">
        <v>254</v>
      </c>
      <c r="C70" s="20">
        <v>100</v>
      </c>
      <c r="D70" s="31">
        <f>D71</f>
        <v>92700</v>
      </c>
    </row>
    <row r="71" spans="1:4" ht="24">
      <c r="A71" s="6" t="s">
        <v>97</v>
      </c>
      <c r="B71" s="5" t="s">
        <v>254</v>
      </c>
      <c r="C71" s="20">
        <v>120</v>
      </c>
      <c r="D71" s="32">
        <v>92700</v>
      </c>
    </row>
    <row r="72" spans="1:4" ht="24">
      <c r="A72" s="47" t="s">
        <v>65</v>
      </c>
      <c r="B72" s="5" t="s">
        <v>254</v>
      </c>
      <c r="C72" s="5" t="s">
        <v>57</v>
      </c>
      <c r="D72" s="31">
        <f>D73</f>
        <v>31000</v>
      </c>
    </row>
    <row r="73" spans="1:4" ht="24">
      <c r="A73" s="47" t="s">
        <v>66</v>
      </c>
      <c r="B73" s="5" t="s">
        <v>254</v>
      </c>
      <c r="C73" s="5" t="s">
        <v>58</v>
      </c>
      <c r="D73" s="32">
        <f>26000+5000</f>
        <v>31000</v>
      </c>
    </row>
    <row r="74" spans="1:4" ht="24">
      <c r="A74" s="55" t="s">
        <v>174</v>
      </c>
      <c r="B74" s="57" t="s">
        <v>175</v>
      </c>
      <c r="C74" s="57"/>
      <c r="D74" s="29">
        <f>D75</f>
        <v>208000</v>
      </c>
    </row>
    <row r="75" spans="1:4" ht="24">
      <c r="A75" s="47" t="s">
        <v>65</v>
      </c>
      <c r="B75" s="5" t="s">
        <v>175</v>
      </c>
      <c r="C75" s="5" t="s">
        <v>57</v>
      </c>
      <c r="D75" s="31">
        <f>D76</f>
        <v>208000</v>
      </c>
    </row>
    <row r="76" spans="1:4" ht="24">
      <c r="A76" s="47" t="s">
        <v>66</v>
      </c>
      <c r="B76" s="5" t="s">
        <v>175</v>
      </c>
      <c r="C76" s="5" t="s">
        <v>58</v>
      </c>
      <c r="D76" s="32">
        <f>180000+25000+2000+1000</f>
        <v>208000</v>
      </c>
    </row>
    <row r="77" spans="1:4" ht="24">
      <c r="A77" s="16" t="s">
        <v>93</v>
      </c>
      <c r="B77" s="57" t="s">
        <v>177</v>
      </c>
      <c r="C77" s="20"/>
      <c r="D77" s="29">
        <f>D78+D80</f>
        <v>1000120</v>
      </c>
    </row>
    <row r="78" spans="1:4" ht="48">
      <c r="A78" s="6" t="s">
        <v>86</v>
      </c>
      <c r="B78" s="5" t="s">
        <v>177</v>
      </c>
      <c r="C78" s="20">
        <v>100</v>
      </c>
      <c r="D78" s="31">
        <f>D79</f>
        <v>476540</v>
      </c>
    </row>
    <row r="79" spans="1:4" ht="24">
      <c r="A79" s="6" t="s">
        <v>97</v>
      </c>
      <c r="B79" s="5" t="s">
        <v>177</v>
      </c>
      <c r="C79" s="20">
        <v>120</v>
      </c>
      <c r="D79" s="32">
        <v>476540</v>
      </c>
    </row>
    <row r="80" spans="1:4" ht="24">
      <c r="A80" s="47" t="s">
        <v>65</v>
      </c>
      <c r="B80" s="5" t="s">
        <v>177</v>
      </c>
      <c r="C80" s="5" t="s">
        <v>57</v>
      </c>
      <c r="D80" s="31">
        <f>D81</f>
        <v>523580</v>
      </c>
    </row>
    <row r="81" spans="1:4" ht="24">
      <c r="A81" s="47" t="s">
        <v>66</v>
      </c>
      <c r="B81" s="5" t="s">
        <v>177</v>
      </c>
      <c r="C81" s="5" t="s">
        <v>58</v>
      </c>
      <c r="D81" s="32">
        <f>49580+14000+90000+370000</f>
        <v>523580</v>
      </c>
    </row>
    <row r="82" spans="1:4" ht="24">
      <c r="A82" s="55" t="s">
        <v>172</v>
      </c>
      <c r="B82" s="57" t="s">
        <v>173</v>
      </c>
      <c r="C82" s="57"/>
      <c r="D82" s="29">
        <f>D83</f>
        <v>354975</v>
      </c>
    </row>
    <row r="83" spans="1:4" ht="48">
      <c r="A83" s="6" t="s">
        <v>86</v>
      </c>
      <c r="B83" s="5" t="s">
        <v>173</v>
      </c>
      <c r="C83" s="20">
        <v>100</v>
      </c>
      <c r="D83" s="31">
        <f>D84</f>
        <v>354975</v>
      </c>
    </row>
    <row r="84" spans="1:4" ht="24">
      <c r="A84" s="6" t="s">
        <v>97</v>
      </c>
      <c r="B84" s="5" t="s">
        <v>173</v>
      </c>
      <c r="C84" s="20">
        <v>120</v>
      </c>
      <c r="D84" s="32">
        <v>354975</v>
      </c>
    </row>
    <row r="85" spans="1:4" ht="24">
      <c r="A85" s="33" t="s">
        <v>222</v>
      </c>
      <c r="B85" s="57" t="s">
        <v>221</v>
      </c>
      <c r="C85" s="5"/>
      <c r="D85" s="29">
        <f>D86+D94</f>
        <v>6826946.74</v>
      </c>
    </row>
    <row r="86" spans="1:4" ht="36">
      <c r="A86" s="33" t="s">
        <v>261</v>
      </c>
      <c r="B86" s="57" t="s">
        <v>223</v>
      </c>
      <c r="C86" s="5"/>
      <c r="D86" s="29">
        <f>D87+D91</f>
        <v>660000</v>
      </c>
    </row>
    <row r="87" spans="1:4" ht="23.25" customHeight="1">
      <c r="A87" s="54" t="s">
        <v>262</v>
      </c>
      <c r="B87" s="57" t="s">
        <v>224</v>
      </c>
      <c r="C87" s="5"/>
      <c r="D87" s="29">
        <f>D88</f>
        <v>410000</v>
      </c>
    </row>
    <row r="88" spans="1:4" ht="16.5" customHeight="1">
      <c r="A88" s="54" t="s">
        <v>94</v>
      </c>
      <c r="B88" s="57" t="s">
        <v>225</v>
      </c>
      <c r="C88" s="5"/>
      <c r="D88" s="29">
        <f aca="true" t="shared" si="2" ref="D88:D89">D89</f>
        <v>410000</v>
      </c>
    </row>
    <row r="89" spans="1:4" ht="24">
      <c r="A89" s="47" t="s">
        <v>65</v>
      </c>
      <c r="B89" s="5" t="s">
        <v>225</v>
      </c>
      <c r="C89" s="5" t="s">
        <v>57</v>
      </c>
      <c r="D89" s="31">
        <f t="shared" si="2"/>
        <v>410000</v>
      </c>
    </row>
    <row r="90" spans="1:4" ht="24">
      <c r="A90" s="47" t="s">
        <v>66</v>
      </c>
      <c r="B90" s="5" t="s">
        <v>225</v>
      </c>
      <c r="C90" s="5" t="s">
        <v>58</v>
      </c>
      <c r="D90" s="32">
        <f>2440000-30000-1900000-100000</f>
        <v>410000</v>
      </c>
    </row>
    <row r="91" spans="1:4" ht="15" customHeight="1">
      <c r="A91" s="54" t="s">
        <v>95</v>
      </c>
      <c r="B91" s="57" t="s">
        <v>277</v>
      </c>
      <c r="C91" s="5"/>
      <c r="D91" s="29">
        <f aca="true" t="shared" si="3" ref="D91:D92">D92</f>
        <v>250000</v>
      </c>
    </row>
    <row r="92" spans="1:4" ht="24">
      <c r="A92" s="47" t="s">
        <v>65</v>
      </c>
      <c r="B92" s="5" t="s">
        <v>277</v>
      </c>
      <c r="C92" s="5" t="s">
        <v>57</v>
      </c>
      <c r="D92" s="31">
        <f t="shared" si="3"/>
        <v>250000</v>
      </c>
    </row>
    <row r="93" spans="1:4" ht="24">
      <c r="A93" s="47" t="s">
        <v>66</v>
      </c>
      <c r="B93" s="5" t="s">
        <v>277</v>
      </c>
      <c r="C93" s="5" t="s">
        <v>58</v>
      </c>
      <c r="D93" s="32">
        <v>250000</v>
      </c>
    </row>
    <row r="94" spans="1:4" ht="36">
      <c r="A94" s="33" t="s">
        <v>226</v>
      </c>
      <c r="B94" s="57" t="s">
        <v>228</v>
      </c>
      <c r="C94" s="5"/>
      <c r="D94" s="29">
        <f>D96</f>
        <v>6166946.74</v>
      </c>
    </row>
    <row r="95" spans="1:4" ht="24">
      <c r="A95" s="54" t="s">
        <v>229</v>
      </c>
      <c r="B95" s="57" t="s">
        <v>227</v>
      </c>
      <c r="C95" s="5"/>
      <c r="D95" s="29"/>
    </row>
    <row r="96" spans="1:4" ht="24">
      <c r="A96" s="54" t="s">
        <v>82</v>
      </c>
      <c r="B96" s="57" t="s">
        <v>230</v>
      </c>
      <c r="C96" s="57"/>
      <c r="D96" s="29">
        <f>D97+D99+D101</f>
        <v>6166946.74</v>
      </c>
    </row>
    <row r="97" spans="1:4" ht="48">
      <c r="A97" s="6" t="s">
        <v>83</v>
      </c>
      <c r="B97" s="5" t="s">
        <v>230</v>
      </c>
      <c r="C97" s="5" t="s">
        <v>54</v>
      </c>
      <c r="D97" s="31">
        <f aca="true" t="shared" si="4" ref="D97">D98</f>
        <v>4860823.74</v>
      </c>
    </row>
    <row r="98" spans="1:4" ht="15">
      <c r="A98" s="6" t="s">
        <v>84</v>
      </c>
      <c r="B98" s="5" t="s">
        <v>230</v>
      </c>
      <c r="C98" s="5" t="s">
        <v>85</v>
      </c>
      <c r="D98" s="32">
        <f>3729790.87+1131032.87</f>
        <v>4860823.74</v>
      </c>
    </row>
    <row r="99" spans="1:4" ht="24">
      <c r="A99" s="47" t="s">
        <v>65</v>
      </c>
      <c r="B99" s="5" t="s">
        <v>230</v>
      </c>
      <c r="C99" s="5" t="s">
        <v>57</v>
      </c>
      <c r="D99" s="31">
        <f>D100</f>
        <v>1296378.9</v>
      </c>
    </row>
    <row r="100" spans="1:4" ht="24">
      <c r="A100" s="47" t="s">
        <v>66</v>
      </c>
      <c r="B100" s="5" t="s">
        <v>230</v>
      </c>
      <c r="C100" s="5" t="s">
        <v>58</v>
      </c>
      <c r="D100" s="32">
        <v>1296378.9</v>
      </c>
    </row>
    <row r="101" spans="1:4" ht="15">
      <c r="A101" s="49" t="s">
        <v>47</v>
      </c>
      <c r="B101" s="5" t="s">
        <v>230</v>
      </c>
      <c r="C101" s="4" t="s">
        <v>59</v>
      </c>
      <c r="D101" s="31">
        <f aca="true" t="shared" si="5" ref="D101">D102</f>
        <v>9744.1</v>
      </c>
    </row>
    <row r="102" spans="1:4" ht="15">
      <c r="A102" s="49" t="s">
        <v>67</v>
      </c>
      <c r="B102" s="5" t="s">
        <v>230</v>
      </c>
      <c r="C102" s="4" t="s">
        <v>60</v>
      </c>
      <c r="D102" s="32">
        <v>9744.1</v>
      </c>
    </row>
    <row r="103" spans="1:4" ht="36">
      <c r="A103" s="33" t="s">
        <v>77</v>
      </c>
      <c r="B103" s="57" t="s">
        <v>246</v>
      </c>
      <c r="C103" s="5"/>
      <c r="D103" s="29">
        <f>D104</f>
        <v>2992779.84</v>
      </c>
    </row>
    <row r="104" spans="1:4" ht="24">
      <c r="A104" s="67" t="s">
        <v>296</v>
      </c>
      <c r="B104" s="57" t="s">
        <v>248</v>
      </c>
      <c r="C104" s="5"/>
      <c r="D104" s="29">
        <f>D112+D105</f>
        <v>2992779.84</v>
      </c>
    </row>
    <row r="105" spans="1:4" ht="24">
      <c r="A105" s="54" t="s">
        <v>82</v>
      </c>
      <c r="B105" s="57" t="s">
        <v>251</v>
      </c>
      <c r="C105" s="57"/>
      <c r="D105" s="29">
        <f>D106+D108+D110</f>
        <v>2410779.84</v>
      </c>
    </row>
    <row r="106" spans="1:4" ht="51" customHeight="1">
      <c r="A106" s="6" t="s">
        <v>297</v>
      </c>
      <c r="B106" s="5" t="s">
        <v>251</v>
      </c>
      <c r="C106" s="5" t="s">
        <v>54</v>
      </c>
      <c r="D106" s="31">
        <f>D107</f>
        <v>2232987.84</v>
      </c>
    </row>
    <row r="107" spans="1:4" ht="15">
      <c r="A107" s="6" t="s">
        <v>84</v>
      </c>
      <c r="B107" s="5" t="s">
        <v>251</v>
      </c>
      <c r="C107" s="5" t="s">
        <v>85</v>
      </c>
      <c r="D107" s="32">
        <f>1805159.16+545158.07-90115.2-27214.19</f>
        <v>2232987.84</v>
      </c>
    </row>
    <row r="108" spans="1:6" ht="24">
      <c r="A108" s="47" t="s">
        <v>65</v>
      </c>
      <c r="B108" s="5" t="s">
        <v>251</v>
      </c>
      <c r="C108" s="5" t="s">
        <v>57</v>
      </c>
      <c r="D108" s="68">
        <f>D109</f>
        <v>175792</v>
      </c>
      <c r="E108" s="22"/>
      <c r="F108" s="22"/>
    </row>
    <row r="109" spans="1:6" ht="24">
      <c r="A109" s="47" t="s">
        <v>66</v>
      </c>
      <c r="B109" s="5" t="s">
        <v>251</v>
      </c>
      <c r="C109" s="5" t="s">
        <v>58</v>
      </c>
      <c r="D109" s="32">
        <f>2528109.23-2350317.23-2000</f>
        <v>175792</v>
      </c>
      <c r="E109" s="22"/>
      <c r="F109" s="22"/>
    </row>
    <row r="110" spans="1:6" ht="15">
      <c r="A110" s="47" t="s">
        <v>47</v>
      </c>
      <c r="B110" s="5" t="s">
        <v>251</v>
      </c>
      <c r="C110" s="5" t="s">
        <v>59</v>
      </c>
      <c r="D110" s="68">
        <f>D111</f>
        <v>2000</v>
      </c>
      <c r="E110" s="22"/>
      <c r="F110" s="22"/>
    </row>
    <row r="111" spans="1:6" ht="15">
      <c r="A111" s="47" t="s">
        <v>67</v>
      </c>
      <c r="B111" s="5" t="s">
        <v>251</v>
      </c>
      <c r="C111" s="5" t="s">
        <v>60</v>
      </c>
      <c r="D111" s="32">
        <v>2000</v>
      </c>
      <c r="E111" s="22"/>
      <c r="F111" s="22"/>
    </row>
    <row r="112" spans="1:4" ht="24">
      <c r="A112" s="54" t="s">
        <v>249</v>
      </c>
      <c r="B112" s="57" t="s">
        <v>250</v>
      </c>
      <c r="C112" s="5"/>
      <c r="D112" s="29">
        <f>D113</f>
        <v>582000</v>
      </c>
    </row>
    <row r="113" spans="1:4" ht="24">
      <c r="A113" s="47" t="s">
        <v>65</v>
      </c>
      <c r="B113" s="5" t="s">
        <v>250</v>
      </c>
      <c r="C113" s="5" t="s">
        <v>57</v>
      </c>
      <c r="D113" s="31">
        <f>D114</f>
        <v>582000</v>
      </c>
    </row>
    <row r="114" spans="1:4" ht="24">
      <c r="A114" s="47" t="s">
        <v>66</v>
      </c>
      <c r="B114" s="5" t="s">
        <v>250</v>
      </c>
      <c r="C114" s="5" t="s">
        <v>58</v>
      </c>
      <c r="D114" s="32">
        <f>912000-100000-230000</f>
        <v>582000</v>
      </c>
    </row>
    <row r="115" spans="1:4" ht="36">
      <c r="A115" s="33" t="s">
        <v>71</v>
      </c>
      <c r="B115" s="57" t="s">
        <v>176</v>
      </c>
      <c r="C115" s="20"/>
      <c r="D115" s="29">
        <f>D116</f>
        <v>14216932.23</v>
      </c>
    </row>
    <row r="116" spans="1:4" ht="24">
      <c r="A116" s="33" t="s">
        <v>259</v>
      </c>
      <c r="B116" s="57" t="s">
        <v>207</v>
      </c>
      <c r="C116" s="20"/>
      <c r="D116" s="29">
        <f>D117+D122+D125+D128+D131+D137+D140+D134</f>
        <v>14216932.23</v>
      </c>
    </row>
    <row r="117" spans="1:4" ht="15">
      <c r="A117" s="54" t="s">
        <v>72</v>
      </c>
      <c r="B117" s="57" t="s">
        <v>208</v>
      </c>
      <c r="C117" s="44"/>
      <c r="D117" s="29">
        <f>D118+D120</f>
        <v>1424356.24</v>
      </c>
    </row>
    <row r="118" spans="1:4" ht="24">
      <c r="A118" s="47" t="s">
        <v>65</v>
      </c>
      <c r="B118" s="5" t="s">
        <v>208</v>
      </c>
      <c r="C118" s="20">
        <v>200</v>
      </c>
      <c r="D118" s="31">
        <f>D119</f>
        <v>1422356.24</v>
      </c>
    </row>
    <row r="119" spans="1:4" ht="24">
      <c r="A119" s="47" t="s">
        <v>66</v>
      </c>
      <c r="B119" s="5" t="s">
        <v>208</v>
      </c>
      <c r="C119" s="20">
        <v>240</v>
      </c>
      <c r="D119" s="32">
        <v>1422356.24</v>
      </c>
    </row>
    <row r="120" spans="1:4" ht="15">
      <c r="A120" s="47" t="s">
        <v>47</v>
      </c>
      <c r="B120" s="5" t="s">
        <v>208</v>
      </c>
      <c r="C120" s="20">
        <v>800</v>
      </c>
      <c r="D120" s="31">
        <f>D121</f>
        <v>2000</v>
      </c>
    </row>
    <row r="121" spans="1:4" ht="15">
      <c r="A121" s="47" t="s">
        <v>67</v>
      </c>
      <c r="B121" s="5" t="s">
        <v>208</v>
      </c>
      <c r="C121" s="20">
        <v>850</v>
      </c>
      <c r="D121" s="32">
        <v>2000</v>
      </c>
    </row>
    <row r="122" spans="1:4" ht="15">
      <c r="A122" s="16" t="s">
        <v>122</v>
      </c>
      <c r="B122" s="57" t="s">
        <v>209</v>
      </c>
      <c r="C122" s="20"/>
      <c r="D122" s="29">
        <f aca="true" t="shared" si="6" ref="D122:D123">D123</f>
        <v>600000</v>
      </c>
    </row>
    <row r="123" spans="1:4" ht="24">
      <c r="A123" s="47" t="s">
        <v>65</v>
      </c>
      <c r="B123" s="5" t="s">
        <v>209</v>
      </c>
      <c r="C123" s="20">
        <v>200</v>
      </c>
      <c r="D123" s="31">
        <f t="shared" si="6"/>
        <v>600000</v>
      </c>
    </row>
    <row r="124" spans="1:4" ht="24">
      <c r="A124" s="47" t="s">
        <v>66</v>
      </c>
      <c r="B124" s="5" t="s">
        <v>209</v>
      </c>
      <c r="C124" s="20">
        <v>240</v>
      </c>
      <c r="D124" s="32">
        <f>100000+500000</f>
        <v>600000</v>
      </c>
    </row>
    <row r="125" spans="1:4" ht="14.25" customHeight="1">
      <c r="A125" s="16" t="s">
        <v>125</v>
      </c>
      <c r="B125" s="57" t="s">
        <v>252</v>
      </c>
      <c r="C125" s="44"/>
      <c r="D125" s="29">
        <f aca="true" t="shared" si="7" ref="D125:D126">D126</f>
        <v>598669.12</v>
      </c>
    </row>
    <row r="126" spans="1:4" ht="24">
      <c r="A126" s="47" t="s">
        <v>65</v>
      </c>
      <c r="B126" s="5" t="s">
        <v>252</v>
      </c>
      <c r="C126" s="20">
        <v>200</v>
      </c>
      <c r="D126" s="31">
        <f t="shared" si="7"/>
        <v>598669.12</v>
      </c>
    </row>
    <row r="127" spans="1:4" ht="24">
      <c r="A127" s="47" t="s">
        <v>66</v>
      </c>
      <c r="B127" s="5" t="s">
        <v>252</v>
      </c>
      <c r="C127" s="20">
        <v>240</v>
      </c>
      <c r="D127" s="32">
        <v>598669.12</v>
      </c>
    </row>
    <row r="128" spans="1:4" ht="24">
      <c r="A128" s="16" t="s">
        <v>309</v>
      </c>
      <c r="B128" s="57" t="s">
        <v>305</v>
      </c>
      <c r="C128" s="44"/>
      <c r="D128" s="29">
        <f>D129</f>
        <v>55923</v>
      </c>
    </row>
    <row r="129" spans="1:4" ht="24">
      <c r="A129" s="47" t="s">
        <v>65</v>
      </c>
      <c r="B129" s="5" t="s">
        <v>305</v>
      </c>
      <c r="C129" s="20">
        <v>200</v>
      </c>
      <c r="D129" s="31">
        <f>D130</f>
        <v>55923</v>
      </c>
    </row>
    <row r="130" spans="1:4" ht="24">
      <c r="A130" s="47" t="s">
        <v>66</v>
      </c>
      <c r="B130" s="5" t="s">
        <v>305</v>
      </c>
      <c r="C130" s="20">
        <v>240</v>
      </c>
      <c r="D130" s="32">
        <v>55923</v>
      </c>
    </row>
    <row r="131" spans="1:4" ht="15">
      <c r="A131" s="16" t="s">
        <v>73</v>
      </c>
      <c r="B131" s="57" t="s">
        <v>210</v>
      </c>
      <c r="C131" s="20"/>
      <c r="D131" s="29">
        <f aca="true" t="shared" si="8" ref="D131:D132">D132</f>
        <v>1284600</v>
      </c>
    </row>
    <row r="132" spans="1:4" ht="24">
      <c r="A132" s="47" t="s">
        <v>65</v>
      </c>
      <c r="B132" s="5" t="s">
        <v>210</v>
      </c>
      <c r="C132" s="20">
        <v>200</v>
      </c>
      <c r="D132" s="31">
        <f t="shared" si="8"/>
        <v>1284600</v>
      </c>
    </row>
    <row r="133" spans="1:4" ht="24">
      <c r="A133" s="47" t="s">
        <v>66</v>
      </c>
      <c r="B133" s="5" t="s">
        <v>210</v>
      </c>
      <c r="C133" s="20">
        <v>240</v>
      </c>
      <c r="D133" s="32">
        <v>1284600</v>
      </c>
    </row>
    <row r="134" spans="1:4" ht="24">
      <c r="A134" s="16" t="s">
        <v>310</v>
      </c>
      <c r="B134" s="57" t="s">
        <v>306</v>
      </c>
      <c r="C134" s="20"/>
      <c r="D134" s="29">
        <f>D135</f>
        <v>580047</v>
      </c>
    </row>
    <row r="135" spans="1:4" ht="24">
      <c r="A135" s="47" t="s">
        <v>65</v>
      </c>
      <c r="B135" s="5" t="s">
        <v>306</v>
      </c>
      <c r="C135" s="20">
        <v>200</v>
      </c>
      <c r="D135" s="31">
        <f>D136</f>
        <v>580047</v>
      </c>
    </row>
    <row r="136" spans="1:4" ht="24">
      <c r="A136" s="47" t="s">
        <v>66</v>
      </c>
      <c r="B136" s="5" t="s">
        <v>306</v>
      </c>
      <c r="C136" s="20">
        <v>240</v>
      </c>
      <c r="D136" s="32">
        <v>580047</v>
      </c>
    </row>
    <row r="137" spans="1:4" ht="15">
      <c r="A137" s="16" t="s">
        <v>126</v>
      </c>
      <c r="B137" s="57" t="s">
        <v>211</v>
      </c>
      <c r="C137" s="20"/>
      <c r="D137" s="29">
        <f>D138</f>
        <v>6910500</v>
      </c>
    </row>
    <row r="138" spans="1:4" ht="24">
      <c r="A138" s="47" t="s">
        <v>65</v>
      </c>
      <c r="B138" s="5" t="s">
        <v>211</v>
      </c>
      <c r="C138" s="20">
        <v>200</v>
      </c>
      <c r="D138" s="31">
        <f>D139</f>
        <v>6910500</v>
      </c>
    </row>
    <row r="139" spans="1:4" ht="24">
      <c r="A139" s="47" t="s">
        <v>66</v>
      </c>
      <c r="B139" s="5" t="s">
        <v>211</v>
      </c>
      <c r="C139" s="20">
        <v>240</v>
      </c>
      <c r="D139" s="32">
        <f>7432500-22000-500000</f>
        <v>6910500</v>
      </c>
    </row>
    <row r="140" spans="1:4" ht="15">
      <c r="A140" s="55" t="s">
        <v>260</v>
      </c>
      <c r="B140" s="57" t="s">
        <v>212</v>
      </c>
      <c r="C140" s="44"/>
      <c r="D140" s="29">
        <f>D141</f>
        <v>2762836.87</v>
      </c>
    </row>
    <row r="141" spans="1:4" ht="24">
      <c r="A141" s="47" t="s">
        <v>65</v>
      </c>
      <c r="B141" s="5" t="s">
        <v>212</v>
      </c>
      <c r="C141" s="20">
        <v>200</v>
      </c>
      <c r="D141" s="31">
        <f>D142</f>
        <v>2762836.87</v>
      </c>
    </row>
    <row r="142" spans="1:4" ht="24">
      <c r="A142" s="47" t="s">
        <v>66</v>
      </c>
      <c r="B142" s="5" t="s">
        <v>212</v>
      </c>
      <c r="C142" s="20">
        <v>240</v>
      </c>
      <c r="D142" s="32">
        <v>2762836.87</v>
      </c>
    </row>
    <row r="143" spans="1:4" ht="36">
      <c r="A143" s="33" t="s">
        <v>68</v>
      </c>
      <c r="B143" s="56" t="s">
        <v>157</v>
      </c>
      <c r="C143" s="4"/>
      <c r="D143" s="29">
        <f>D144</f>
        <v>1064000</v>
      </c>
    </row>
    <row r="144" spans="1:4" ht="24">
      <c r="A144" s="16" t="s">
        <v>155</v>
      </c>
      <c r="B144" s="56" t="s">
        <v>291</v>
      </c>
      <c r="C144" s="4"/>
      <c r="D144" s="29">
        <f>D145</f>
        <v>1064000</v>
      </c>
    </row>
    <row r="145" spans="1:4" ht="15">
      <c r="A145" s="16" t="s">
        <v>292</v>
      </c>
      <c r="B145" s="56" t="s">
        <v>156</v>
      </c>
      <c r="C145" s="56"/>
      <c r="D145" s="29">
        <f aca="true" t="shared" si="9" ref="D145:D146">D146</f>
        <v>1064000</v>
      </c>
    </row>
    <row r="146" spans="1:4" ht="24">
      <c r="A146" s="47" t="s">
        <v>65</v>
      </c>
      <c r="B146" s="4" t="s">
        <v>156</v>
      </c>
      <c r="C146" s="4" t="s">
        <v>57</v>
      </c>
      <c r="D146" s="31">
        <f t="shared" si="9"/>
        <v>1064000</v>
      </c>
    </row>
    <row r="147" spans="1:4" ht="24">
      <c r="A147" s="47" t="s">
        <v>66</v>
      </c>
      <c r="B147" s="4" t="s">
        <v>156</v>
      </c>
      <c r="C147" s="4" t="s">
        <v>58</v>
      </c>
      <c r="D147" s="32">
        <v>1064000</v>
      </c>
    </row>
    <row r="148" spans="1:4" ht="24">
      <c r="A148" s="33" t="s">
        <v>117</v>
      </c>
      <c r="B148" s="57" t="s">
        <v>178</v>
      </c>
      <c r="C148" s="5"/>
      <c r="D148" s="29">
        <f>D149</f>
        <v>10218028</v>
      </c>
    </row>
    <row r="149" spans="1:4" ht="24">
      <c r="A149" s="16" t="s">
        <v>180</v>
      </c>
      <c r="B149" s="57" t="s">
        <v>179</v>
      </c>
      <c r="C149" s="5"/>
      <c r="D149" s="29">
        <f>D150+D153+D156+D159</f>
        <v>10218028</v>
      </c>
    </row>
    <row r="150" spans="1:4" ht="15">
      <c r="A150" s="16" t="s">
        <v>120</v>
      </c>
      <c r="B150" s="57" t="s">
        <v>181</v>
      </c>
      <c r="C150" s="5"/>
      <c r="D150" s="29">
        <f>D151</f>
        <v>5529702</v>
      </c>
    </row>
    <row r="151" spans="1:4" ht="24">
      <c r="A151" s="47" t="s">
        <v>65</v>
      </c>
      <c r="B151" s="5" t="s">
        <v>181</v>
      </c>
      <c r="C151" s="5" t="s">
        <v>57</v>
      </c>
      <c r="D151" s="31">
        <f>D152</f>
        <v>5529702</v>
      </c>
    </row>
    <row r="152" spans="1:4" ht="24">
      <c r="A152" s="47" t="s">
        <v>66</v>
      </c>
      <c r="B152" s="5" t="s">
        <v>181</v>
      </c>
      <c r="C152" s="5" t="s">
        <v>58</v>
      </c>
      <c r="D152" s="32">
        <f>5341512+188190</f>
        <v>5529702</v>
      </c>
    </row>
    <row r="153" spans="1:4" ht="15">
      <c r="A153" s="16" t="s">
        <v>182</v>
      </c>
      <c r="B153" s="57" t="s">
        <v>183</v>
      </c>
      <c r="C153" s="5"/>
      <c r="D153" s="29">
        <f>D154</f>
        <v>2400000</v>
      </c>
    </row>
    <row r="154" spans="1:4" ht="24">
      <c r="A154" s="47" t="s">
        <v>65</v>
      </c>
      <c r="B154" s="5" t="s">
        <v>183</v>
      </c>
      <c r="C154" s="5" t="s">
        <v>57</v>
      </c>
      <c r="D154" s="31">
        <f>D155</f>
        <v>2400000</v>
      </c>
    </row>
    <row r="155" spans="1:4" ht="24">
      <c r="A155" s="47" t="s">
        <v>66</v>
      </c>
      <c r="B155" s="5" t="s">
        <v>183</v>
      </c>
      <c r="C155" s="5" t="s">
        <v>58</v>
      </c>
      <c r="D155" s="32">
        <f>3000000-300000-300000</f>
        <v>2400000</v>
      </c>
    </row>
    <row r="156" spans="1:4" ht="15">
      <c r="A156" s="16" t="s">
        <v>121</v>
      </c>
      <c r="B156" s="57" t="s">
        <v>184</v>
      </c>
      <c r="C156" s="5"/>
      <c r="D156" s="29">
        <f>D157</f>
        <v>300000</v>
      </c>
    </row>
    <row r="157" spans="1:4" ht="24">
      <c r="A157" s="47" t="s">
        <v>65</v>
      </c>
      <c r="B157" s="5" t="s">
        <v>184</v>
      </c>
      <c r="C157" s="5" t="s">
        <v>57</v>
      </c>
      <c r="D157" s="31">
        <f>D158</f>
        <v>300000</v>
      </c>
    </row>
    <row r="158" spans="1:4" ht="24">
      <c r="A158" s="47" t="s">
        <v>66</v>
      </c>
      <c r="B158" s="5" t="s">
        <v>184</v>
      </c>
      <c r="C158" s="5" t="s">
        <v>58</v>
      </c>
      <c r="D158" s="32">
        <v>300000</v>
      </c>
    </row>
    <row r="159" spans="1:4" ht="36">
      <c r="A159" s="16" t="s">
        <v>312</v>
      </c>
      <c r="B159" s="57" t="s">
        <v>301</v>
      </c>
      <c r="C159" s="5"/>
      <c r="D159" s="29">
        <f>D160</f>
        <v>1988326</v>
      </c>
    </row>
    <row r="160" spans="1:4" ht="24">
      <c r="A160" s="47" t="s">
        <v>65</v>
      </c>
      <c r="B160" s="5" t="s">
        <v>301</v>
      </c>
      <c r="C160" s="5" t="s">
        <v>57</v>
      </c>
      <c r="D160" s="31">
        <f>D161</f>
        <v>1988326</v>
      </c>
    </row>
    <row r="161" spans="1:4" ht="24">
      <c r="A161" s="47" t="s">
        <v>66</v>
      </c>
      <c r="B161" s="5" t="s">
        <v>301</v>
      </c>
      <c r="C161" s="5" t="s">
        <v>58</v>
      </c>
      <c r="D161" s="32">
        <v>1988326</v>
      </c>
    </row>
    <row r="162" spans="1:4" ht="36">
      <c r="A162" s="33" t="s">
        <v>197</v>
      </c>
      <c r="B162" s="56" t="s">
        <v>198</v>
      </c>
      <c r="C162" s="5"/>
      <c r="D162" s="29">
        <f>D163</f>
        <v>749781.49</v>
      </c>
    </row>
    <row r="163" spans="1:4" ht="24">
      <c r="A163" s="55" t="s">
        <v>200</v>
      </c>
      <c r="B163" s="56" t="s">
        <v>199</v>
      </c>
      <c r="C163" s="5"/>
      <c r="D163" s="29">
        <f>D164+D167+D170</f>
        <v>749781.49</v>
      </c>
    </row>
    <row r="164" spans="1:4" ht="15">
      <c r="A164" s="55" t="s">
        <v>201</v>
      </c>
      <c r="B164" s="56" t="s">
        <v>202</v>
      </c>
      <c r="C164" s="56"/>
      <c r="D164" s="29">
        <f>D165</f>
        <v>100000</v>
      </c>
    </row>
    <row r="165" spans="1:4" ht="24">
      <c r="A165" s="47" t="s">
        <v>65</v>
      </c>
      <c r="B165" s="4" t="s">
        <v>202</v>
      </c>
      <c r="C165" s="4" t="s">
        <v>57</v>
      </c>
      <c r="D165" s="31">
        <f>D166</f>
        <v>100000</v>
      </c>
    </row>
    <row r="166" spans="1:4" ht="24">
      <c r="A166" s="47" t="s">
        <v>66</v>
      </c>
      <c r="B166" s="4" t="s">
        <v>202</v>
      </c>
      <c r="C166" s="4" t="s">
        <v>58</v>
      </c>
      <c r="D166" s="32">
        <v>100000</v>
      </c>
    </row>
    <row r="167" spans="1:4" ht="15">
      <c r="A167" s="55" t="s">
        <v>257</v>
      </c>
      <c r="B167" s="57" t="s">
        <v>203</v>
      </c>
      <c r="C167" s="57"/>
      <c r="D167" s="29">
        <f>D168</f>
        <v>150000</v>
      </c>
    </row>
    <row r="168" spans="1:4" ht="24">
      <c r="A168" s="47" t="s">
        <v>65</v>
      </c>
      <c r="B168" s="5" t="s">
        <v>203</v>
      </c>
      <c r="C168" s="5" t="s">
        <v>57</v>
      </c>
      <c r="D168" s="31">
        <f>D169</f>
        <v>150000</v>
      </c>
    </row>
    <row r="169" spans="1:4" ht="24">
      <c r="A169" s="47" t="s">
        <v>66</v>
      </c>
      <c r="B169" s="5" t="s">
        <v>203</v>
      </c>
      <c r="C169" s="5" t="s">
        <v>58</v>
      </c>
      <c r="D169" s="32">
        <v>150000</v>
      </c>
    </row>
    <row r="170" spans="1:4" ht="15">
      <c r="A170" s="55" t="s">
        <v>204</v>
      </c>
      <c r="B170" s="57" t="s">
        <v>205</v>
      </c>
      <c r="C170" s="44"/>
      <c r="D170" s="29">
        <f>D171</f>
        <v>499781.49</v>
      </c>
    </row>
    <row r="171" spans="1:4" ht="24">
      <c r="A171" s="47" t="s">
        <v>65</v>
      </c>
      <c r="B171" s="5" t="s">
        <v>205</v>
      </c>
      <c r="C171" s="20">
        <v>200</v>
      </c>
      <c r="D171" s="31">
        <f>D172</f>
        <v>499781.49</v>
      </c>
    </row>
    <row r="172" spans="1:4" ht="24">
      <c r="A172" s="47" t="s">
        <v>66</v>
      </c>
      <c r="B172" s="5" t="s">
        <v>205</v>
      </c>
      <c r="C172" s="20">
        <v>240</v>
      </c>
      <c r="D172" s="32">
        <v>499781.49</v>
      </c>
    </row>
    <row r="173" spans="1:4" ht="48">
      <c r="A173" s="33" t="s">
        <v>187</v>
      </c>
      <c r="B173" s="57" t="s">
        <v>188</v>
      </c>
      <c r="C173" s="20"/>
      <c r="D173" s="29">
        <f>D174</f>
        <v>4110000</v>
      </c>
    </row>
    <row r="174" spans="1:4" ht="24">
      <c r="A174" s="55" t="s">
        <v>189</v>
      </c>
      <c r="B174" s="57" t="s">
        <v>190</v>
      </c>
      <c r="C174" s="20"/>
      <c r="D174" s="29">
        <f>D175+D178+D181</f>
        <v>4110000</v>
      </c>
    </row>
    <row r="175" spans="1:4" ht="24">
      <c r="A175" s="55" t="s">
        <v>193</v>
      </c>
      <c r="B175" s="57" t="s">
        <v>194</v>
      </c>
      <c r="C175" s="44"/>
      <c r="D175" s="29">
        <f>D176</f>
        <v>2500000</v>
      </c>
    </row>
    <row r="176" spans="1:4" ht="24">
      <c r="A176" s="47" t="s">
        <v>65</v>
      </c>
      <c r="B176" s="5" t="s">
        <v>194</v>
      </c>
      <c r="C176" s="20"/>
      <c r="D176" s="31">
        <f>D177</f>
        <v>2500000</v>
      </c>
    </row>
    <row r="177" spans="1:4" ht="24">
      <c r="A177" s="47" t="s">
        <v>66</v>
      </c>
      <c r="B177" s="5" t="s">
        <v>194</v>
      </c>
      <c r="C177" s="20"/>
      <c r="D177" s="32">
        <v>2500000</v>
      </c>
    </row>
    <row r="178" spans="1:4" ht="24">
      <c r="A178" s="55" t="s">
        <v>192</v>
      </c>
      <c r="B178" s="57" t="s">
        <v>191</v>
      </c>
      <c r="C178" s="44"/>
      <c r="D178" s="29">
        <f>D179</f>
        <v>1500000</v>
      </c>
    </row>
    <row r="179" spans="1:4" ht="24">
      <c r="A179" s="47" t="s">
        <v>65</v>
      </c>
      <c r="B179" s="5" t="s">
        <v>191</v>
      </c>
      <c r="C179" s="20">
        <v>200</v>
      </c>
      <c r="D179" s="31">
        <f>D180</f>
        <v>1500000</v>
      </c>
    </row>
    <row r="180" spans="1:4" ht="24">
      <c r="A180" s="47" t="s">
        <v>66</v>
      </c>
      <c r="B180" s="5" t="s">
        <v>191</v>
      </c>
      <c r="C180" s="20">
        <v>240</v>
      </c>
      <c r="D180" s="32">
        <v>1500000</v>
      </c>
    </row>
    <row r="181" spans="1:4" ht="24">
      <c r="A181" s="55" t="s">
        <v>195</v>
      </c>
      <c r="B181" s="57" t="s">
        <v>196</v>
      </c>
      <c r="C181" s="57"/>
      <c r="D181" s="29">
        <f>D182</f>
        <v>110000</v>
      </c>
    </row>
    <row r="182" spans="1:4" ht="15">
      <c r="A182" s="52" t="s">
        <v>103</v>
      </c>
      <c r="B182" s="5" t="s">
        <v>196</v>
      </c>
      <c r="C182" s="5" t="s">
        <v>102</v>
      </c>
      <c r="D182" s="31">
        <f>D183</f>
        <v>110000</v>
      </c>
    </row>
    <row r="183" spans="1:4" ht="15">
      <c r="A183" s="52" t="s">
        <v>104</v>
      </c>
      <c r="B183" s="5" t="s">
        <v>196</v>
      </c>
      <c r="C183" s="5" t="s">
        <v>101</v>
      </c>
      <c r="D183" s="32">
        <v>110000</v>
      </c>
    </row>
    <row r="184" spans="1:4" ht="36">
      <c r="A184" s="33" t="s">
        <v>75</v>
      </c>
      <c r="B184" s="56" t="s">
        <v>159</v>
      </c>
      <c r="C184" s="4"/>
      <c r="D184" s="29">
        <f>D185</f>
        <v>5582338.58</v>
      </c>
    </row>
    <row r="185" spans="1:4" ht="36">
      <c r="A185" s="54" t="s">
        <v>256</v>
      </c>
      <c r="B185" s="56" t="s">
        <v>158</v>
      </c>
      <c r="C185" s="4"/>
      <c r="D185" s="29">
        <f>D186+D189+D197+D192+D200</f>
        <v>5582338.58</v>
      </c>
    </row>
    <row r="186" spans="1:4" ht="24">
      <c r="A186" s="54" t="s">
        <v>313</v>
      </c>
      <c r="B186" s="56" t="s">
        <v>302</v>
      </c>
      <c r="C186" s="4"/>
      <c r="D186" s="29">
        <f>D187</f>
        <v>50000</v>
      </c>
    </row>
    <row r="187" spans="1:4" ht="24">
      <c r="A187" s="47" t="s">
        <v>65</v>
      </c>
      <c r="B187" s="4" t="s">
        <v>302</v>
      </c>
      <c r="C187" s="4" t="s">
        <v>57</v>
      </c>
      <c r="D187" s="31">
        <f>D188</f>
        <v>50000</v>
      </c>
    </row>
    <row r="188" spans="1:4" ht="24">
      <c r="A188" s="47" t="s">
        <v>66</v>
      </c>
      <c r="B188" s="4" t="s">
        <v>302</v>
      </c>
      <c r="C188" s="4" t="s">
        <v>58</v>
      </c>
      <c r="D188" s="32">
        <v>50000</v>
      </c>
    </row>
    <row r="189" spans="1:4" ht="36">
      <c r="A189" s="54" t="s">
        <v>314</v>
      </c>
      <c r="B189" s="56" t="s">
        <v>303</v>
      </c>
      <c r="C189" s="4"/>
      <c r="D189" s="29">
        <f>D190</f>
        <v>344345</v>
      </c>
    </row>
    <row r="190" spans="1:4" ht="24">
      <c r="A190" s="47" t="s">
        <v>65</v>
      </c>
      <c r="B190" s="4" t="s">
        <v>303</v>
      </c>
      <c r="C190" s="4" t="s">
        <v>57</v>
      </c>
      <c r="D190" s="31">
        <f>D191</f>
        <v>344345</v>
      </c>
    </row>
    <row r="191" spans="1:4" ht="24">
      <c r="A191" s="47" t="s">
        <v>66</v>
      </c>
      <c r="B191" s="4" t="s">
        <v>303</v>
      </c>
      <c r="C191" s="4" t="s">
        <v>58</v>
      </c>
      <c r="D191" s="32">
        <v>344345</v>
      </c>
    </row>
    <row r="192" spans="1:4" ht="29.25" customHeight="1">
      <c r="A192" s="54" t="s">
        <v>279</v>
      </c>
      <c r="B192" s="56" t="s">
        <v>160</v>
      </c>
      <c r="C192" s="56"/>
      <c r="D192" s="29">
        <f>D193+D195</f>
        <v>4742993.58</v>
      </c>
    </row>
    <row r="193" spans="1:4" ht="24">
      <c r="A193" s="47" t="s">
        <v>65</v>
      </c>
      <c r="B193" s="4" t="s">
        <v>160</v>
      </c>
      <c r="C193" s="4" t="s">
        <v>57</v>
      </c>
      <c r="D193" s="31">
        <f aca="true" t="shared" si="10" ref="D193">D194</f>
        <v>2257495.04</v>
      </c>
    </row>
    <row r="194" spans="1:4" ht="24">
      <c r="A194" s="47" t="s">
        <v>66</v>
      </c>
      <c r="B194" s="4" t="s">
        <v>160</v>
      </c>
      <c r="C194" s="4" t="s">
        <v>58</v>
      </c>
      <c r="D194" s="32">
        <f>1588855.04+668640</f>
        <v>2257495.04</v>
      </c>
    </row>
    <row r="195" spans="1:4" ht="15">
      <c r="A195" s="47" t="s">
        <v>47</v>
      </c>
      <c r="B195" s="4" t="s">
        <v>160</v>
      </c>
      <c r="C195" s="5" t="s">
        <v>59</v>
      </c>
      <c r="D195" s="31">
        <f>D196</f>
        <v>2485498.54</v>
      </c>
    </row>
    <row r="196" spans="1:4" ht="24">
      <c r="A196" s="47" t="s">
        <v>70</v>
      </c>
      <c r="B196" s="4" t="s">
        <v>160</v>
      </c>
      <c r="C196" s="20">
        <v>810</v>
      </c>
      <c r="D196" s="32">
        <v>2485498.54</v>
      </c>
    </row>
    <row r="197" spans="1:4" ht="24">
      <c r="A197" s="16" t="s">
        <v>114</v>
      </c>
      <c r="B197" s="57" t="s">
        <v>278</v>
      </c>
      <c r="C197" s="5"/>
      <c r="D197" s="29">
        <f aca="true" t="shared" si="11" ref="D197:D198">D198</f>
        <v>100000</v>
      </c>
    </row>
    <row r="198" spans="1:4" ht="24">
      <c r="A198" s="47" t="s">
        <v>65</v>
      </c>
      <c r="B198" s="5" t="s">
        <v>278</v>
      </c>
      <c r="C198" s="5" t="s">
        <v>57</v>
      </c>
      <c r="D198" s="31">
        <f t="shared" si="11"/>
        <v>100000</v>
      </c>
    </row>
    <row r="199" spans="1:4" ht="24">
      <c r="A199" s="47" t="s">
        <v>66</v>
      </c>
      <c r="B199" s="5" t="s">
        <v>278</v>
      </c>
      <c r="C199" s="5" t="s">
        <v>58</v>
      </c>
      <c r="D199" s="32">
        <f>100000</f>
        <v>100000</v>
      </c>
    </row>
    <row r="200" spans="1:4" ht="72">
      <c r="A200" s="54" t="s">
        <v>186</v>
      </c>
      <c r="B200" s="57" t="s">
        <v>185</v>
      </c>
      <c r="C200" s="20"/>
      <c r="D200" s="29">
        <f aca="true" t="shared" si="12" ref="D200:D201">D201</f>
        <v>345000</v>
      </c>
    </row>
    <row r="201" spans="1:4" ht="24">
      <c r="A201" s="47" t="s">
        <v>65</v>
      </c>
      <c r="B201" s="5" t="s">
        <v>185</v>
      </c>
      <c r="C201" s="20">
        <v>200</v>
      </c>
      <c r="D201" s="31">
        <f t="shared" si="12"/>
        <v>345000</v>
      </c>
    </row>
    <row r="202" spans="1:4" ht="24">
      <c r="A202" s="47" t="s">
        <v>66</v>
      </c>
      <c r="B202" s="5" t="s">
        <v>185</v>
      </c>
      <c r="C202" s="20">
        <v>240</v>
      </c>
      <c r="D202" s="32">
        <f>345000</f>
        <v>345000</v>
      </c>
    </row>
    <row r="203" spans="1:4" ht="24">
      <c r="A203" s="33" t="s">
        <v>89</v>
      </c>
      <c r="B203" s="57" t="s">
        <v>217</v>
      </c>
      <c r="C203" s="57"/>
      <c r="D203" s="29">
        <f>D204</f>
        <v>150000</v>
      </c>
    </row>
    <row r="204" spans="1:4" ht="24">
      <c r="A204" s="54" t="s">
        <v>216</v>
      </c>
      <c r="B204" s="57" t="s">
        <v>218</v>
      </c>
      <c r="C204" s="57"/>
      <c r="D204" s="29">
        <f>D205+D208</f>
        <v>150000</v>
      </c>
    </row>
    <row r="205" spans="1:4" ht="15">
      <c r="A205" s="54" t="s">
        <v>98</v>
      </c>
      <c r="B205" s="57" t="s">
        <v>219</v>
      </c>
      <c r="C205" s="5"/>
      <c r="D205" s="29">
        <f aca="true" t="shared" si="13" ref="D205:D206">D206</f>
        <v>52000</v>
      </c>
    </row>
    <row r="206" spans="1:4" ht="24">
      <c r="A206" s="47" t="s">
        <v>65</v>
      </c>
      <c r="B206" s="5" t="s">
        <v>219</v>
      </c>
      <c r="C206" s="5" t="s">
        <v>57</v>
      </c>
      <c r="D206" s="31">
        <f t="shared" si="13"/>
        <v>52000</v>
      </c>
    </row>
    <row r="207" spans="1:4" ht="24">
      <c r="A207" s="47" t="s">
        <v>66</v>
      </c>
      <c r="B207" s="5" t="s">
        <v>219</v>
      </c>
      <c r="C207" s="5" t="s">
        <v>58</v>
      </c>
      <c r="D207" s="32">
        <v>52000</v>
      </c>
    </row>
    <row r="208" spans="1:4" ht="15">
      <c r="A208" s="54" t="s">
        <v>220</v>
      </c>
      <c r="B208" s="57" t="s">
        <v>280</v>
      </c>
      <c r="C208" s="57"/>
      <c r="D208" s="29">
        <f>D209+D211</f>
        <v>98000</v>
      </c>
    </row>
    <row r="209" spans="1:4" ht="24">
      <c r="A209" s="47" t="s">
        <v>65</v>
      </c>
      <c r="B209" s="5" t="s">
        <v>280</v>
      </c>
      <c r="C209" s="5" t="s">
        <v>57</v>
      </c>
      <c r="D209" s="31">
        <f>D210</f>
        <v>18000</v>
      </c>
    </row>
    <row r="210" spans="1:4" ht="24">
      <c r="A210" s="47" t="s">
        <v>66</v>
      </c>
      <c r="B210" s="5" t="s">
        <v>280</v>
      </c>
      <c r="C210" s="5" t="s">
        <v>58</v>
      </c>
      <c r="D210" s="32">
        <v>18000</v>
      </c>
    </row>
    <row r="211" spans="1:4" ht="15">
      <c r="A211" s="49" t="s">
        <v>47</v>
      </c>
      <c r="B211" s="5" t="s">
        <v>280</v>
      </c>
      <c r="C211" s="5" t="s">
        <v>59</v>
      </c>
      <c r="D211" s="31">
        <f>D212</f>
        <v>80000</v>
      </c>
    </row>
    <row r="212" spans="1:4" ht="24">
      <c r="A212" s="6" t="s">
        <v>70</v>
      </c>
      <c r="B212" s="5" t="s">
        <v>280</v>
      </c>
      <c r="C212" s="5" t="s">
        <v>48</v>
      </c>
      <c r="D212" s="32">
        <v>80000</v>
      </c>
    </row>
    <row r="213" spans="1:4" ht="24">
      <c r="A213" s="33" t="s">
        <v>74</v>
      </c>
      <c r="B213" s="56" t="s">
        <v>162</v>
      </c>
      <c r="C213" s="5"/>
      <c r="D213" s="29">
        <f>D214</f>
        <v>200000</v>
      </c>
    </row>
    <row r="214" spans="1:4" ht="24">
      <c r="A214" s="54" t="s">
        <v>164</v>
      </c>
      <c r="B214" s="56" t="s">
        <v>161</v>
      </c>
      <c r="C214" s="5"/>
      <c r="D214" s="29">
        <f>D215</f>
        <v>200000</v>
      </c>
    </row>
    <row r="215" spans="1:4" ht="24">
      <c r="A215" s="54" t="s">
        <v>91</v>
      </c>
      <c r="B215" s="56" t="s">
        <v>163</v>
      </c>
      <c r="C215" s="57"/>
      <c r="D215" s="29">
        <f aca="true" t="shared" si="14" ref="D215:D216">D216</f>
        <v>200000</v>
      </c>
    </row>
    <row r="216" spans="1:4" ht="24">
      <c r="A216" s="47" t="s">
        <v>65</v>
      </c>
      <c r="B216" s="4" t="s">
        <v>163</v>
      </c>
      <c r="C216" s="5" t="s">
        <v>57</v>
      </c>
      <c r="D216" s="31">
        <f t="shared" si="14"/>
        <v>200000</v>
      </c>
    </row>
    <row r="217" spans="1:4" ht="24">
      <c r="A217" s="47" t="s">
        <v>66</v>
      </c>
      <c r="B217" s="4" t="s">
        <v>163</v>
      </c>
      <c r="C217" s="5" t="s">
        <v>58</v>
      </c>
      <c r="D217" s="32">
        <v>200000</v>
      </c>
    </row>
    <row r="218" spans="1:6" ht="36">
      <c r="A218" s="33" t="s">
        <v>298</v>
      </c>
      <c r="B218" s="56" t="s">
        <v>138</v>
      </c>
      <c r="C218" s="56"/>
      <c r="D218" s="29">
        <f>D219</f>
        <v>9402794</v>
      </c>
      <c r="E218" s="22"/>
      <c r="F218" s="22"/>
    </row>
    <row r="219" spans="1:6" ht="24">
      <c r="A219" s="55" t="s">
        <v>136</v>
      </c>
      <c r="B219" s="56" t="s">
        <v>139</v>
      </c>
      <c r="C219" s="56"/>
      <c r="D219" s="29">
        <f>D220</f>
        <v>9402794</v>
      </c>
      <c r="E219" s="22"/>
      <c r="F219" s="22"/>
    </row>
    <row r="220" spans="1:6" ht="15">
      <c r="A220" s="55" t="s">
        <v>53</v>
      </c>
      <c r="B220" s="56" t="s">
        <v>140</v>
      </c>
      <c r="C220" s="56"/>
      <c r="D220" s="29">
        <f>D221+D223+D225</f>
        <v>9402794</v>
      </c>
      <c r="E220" s="22"/>
      <c r="F220" s="22"/>
    </row>
    <row r="221" spans="1:6" ht="48">
      <c r="A221" s="48" t="s">
        <v>86</v>
      </c>
      <c r="B221" s="4" t="s">
        <v>140</v>
      </c>
      <c r="C221" s="4" t="s">
        <v>54</v>
      </c>
      <c r="D221" s="31">
        <f>D222</f>
        <v>7732189</v>
      </c>
      <c r="E221" s="22"/>
      <c r="F221" s="22"/>
    </row>
    <row r="222" spans="1:6" ht="24">
      <c r="A222" s="49" t="s">
        <v>96</v>
      </c>
      <c r="B222" s="4" t="s">
        <v>140</v>
      </c>
      <c r="C222" s="4" t="s">
        <v>56</v>
      </c>
      <c r="D222" s="32">
        <f>5938240+1793349+600</f>
        <v>7732189</v>
      </c>
      <c r="E222" s="22"/>
      <c r="F222" s="22"/>
    </row>
    <row r="223" spans="1:6" ht="24">
      <c r="A223" s="47" t="s">
        <v>65</v>
      </c>
      <c r="B223" s="4" t="s">
        <v>140</v>
      </c>
      <c r="C223" s="4" t="s">
        <v>57</v>
      </c>
      <c r="D223" s="31">
        <f>D224</f>
        <v>1635605</v>
      </c>
      <c r="E223" s="22"/>
      <c r="F223" s="22"/>
    </row>
    <row r="224" spans="1:6" ht="24">
      <c r="A224" s="47" t="s">
        <v>66</v>
      </c>
      <c r="B224" s="4" t="s">
        <v>140</v>
      </c>
      <c r="C224" s="4" t="s">
        <v>58</v>
      </c>
      <c r="D224" s="32">
        <f>1635605</f>
        <v>1635605</v>
      </c>
      <c r="E224" s="22"/>
      <c r="F224" s="22"/>
    </row>
    <row r="225" spans="1:6" ht="15">
      <c r="A225" s="49" t="s">
        <v>47</v>
      </c>
      <c r="B225" s="4" t="s">
        <v>140</v>
      </c>
      <c r="C225" s="4" t="s">
        <v>59</v>
      </c>
      <c r="D225" s="31">
        <f>D226</f>
        <v>35000</v>
      </c>
      <c r="E225" s="22"/>
      <c r="F225" s="22"/>
    </row>
    <row r="226" spans="1:6" ht="15">
      <c r="A226" s="49" t="s">
        <v>67</v>
      </c>
      <c r="B226" s="4" t="s">
        <v>140</v>
      </c>
      <c r="C226" s="4" t="s">
        <v>60</v>
      </c>
      <c r="D226" s="32">
        <v>35000</v>
      </c>
      <c r="E226" s="22"/>
      <c r="F226" s="22"/>
    </row>
    <row r="227" spans="1:4" ht="15">
      <c r="A227" s="33" t="s">
        <v>106</v>
      </c>
      <c r="B227" s="56" t="s">
        <v>143</v>
      </c>
      <c r="C227" s="56"/>
      <c r="D227" s="29">
        <f aca="true" t="shared" si="15" ref="D227:D229">D228</f>
        <v>100000</v>
      </c>
    </row>
    <row r="228" spans="1:4" ht="15">
      <c r="A228" s="61" t="s">
        <v>107</v>
      </c>
      <c r="B228" s="56" t="s">
        <v>144</v>
      </c>
      <c r="C228" s="56"/>
      <c r="D228" s="29">
        <f t="shared" si="15"/>
        <v>100000</v>
      </c>
    </row>
    <row r="229" spans="1:6" ht="24">
      <c r="A229" s="47" t="s">
        <v>65</v>
      </c>
      <c r="B229" s="4" t="s">
        <v>144</v>
      </c>
      <c r="C229" s="4" t="s">
        <v>57</v>
      </c>
      <c r="D229" s="31">
        <f t="shared" si="15"/>
        <v>100000</v>
      </c>
      <c r="E229" s="22"/>
      <c r="F229" s="22"/>
    </row>
    <row r="230" spans="1:6" ht="24">
      <c r="A230" s="47" t="s">
        <v>66</v>
      </c>
      <c r="B230" s="4" t="s">
        <v>144</v>
      </c>
      <c r="C230" s="4" t="s">
        <v>58</v>
      </c>
      <c r="D230" s="32">
        <v>100000</v>
      </c>
      <c r="E230" s="22"/>
      <c r="F230" s="22"/>
    </row>
    <row r="231" spans="1:6" ht="15">
      <c r="A231" s="33" t="s">
        <v>61</v>
      </c>
      <c r="B231" s="56" t="s">
        <v>141</v>
      </c>
      <c r="C231" s="56"/>
      <c r="D231" s="29">
        <f aca="true" t="shared" si="16" ref="D231:D233">D232</f>
        <v>1135536</v>
      </c>
      <c r="E231" s="22"/>
      <c r="F231" s="22"/>
    </row>
    <row r="232" spans="1:6" ht="24">
      <c r="A232" s="55" t="s">
        <v>62</v>
      </c>
      <c r="B232" s="56" t="s">
        <v>142</v>
      </c>
      <c r="C232" s="56"/>
      <c r="D232" s="29">
        <f t="shared" si="16"/>
        <v>1135536</v>
      </c>
      <c r="E232" s="22"/>
      <c r="F232" s="22"/>
    </row>
    <row r="233" spans="1:6" ht="48">
      <c r="A233" s="48" t="s">
        <v>86</v>
      </c>
      <c r="B233" s="4" t="s">
        <v>142</v>
      </c>
      <c r="C233" s="4" t="s">
        <v>54</v>
      </c>
      <c r="D233" s="31">
        <f t="shared" si="16"/>
        <v>1135536</v>
      </c>
      <c r="E233" s="22"/>
      <c r="F233" s="22"/>
    </row>
    <row r="234" spans="1:6" ht="24">
      <c r="A234" s="49" t="s">
        <v>81</v>
      </c>
      <c r="B234" s="4" t="s">
        <v>142</v>
      </c>
      <c r="C234" s="4" t="s">
        <v>56</v>
      </c>
      <c r="D234" s="32">
        <f>907724+227812</f>
        <v>1135536</v>
      </c>
      <c r="E234" s="22"/>
      <c r="F234" s="22"/>
    </row>
    <row r="235" spans="1:4" ht="72">
      <c r="A235" s="33" t="s">
        <v>49</v>
      </c>
      <c r="B235" s="57" t="s">
        <v>244</v>
      </c>
      <c r="C235" s="5"/>
      <c r="D235" s="31">
        <f>D236</f>
        <v>75000</v>
      </c>
    </row>
    <row r="236" spans="1:4" ht="84">
      <c r="A236" s="66" t="s">
        <v>245</v>
      </c>
      <c r="B236" s="57" t="s">
        <v>281</v>
      </c>
      <c r="C236" s="5"/>
      <c r="D236" s="31">
        <f>D237</f>
        <v>75000</v>
      </c>
    </row>
    <row r="237" spans="1:4" ht="15">
      <c r="A237" s="47" t="s">
        <v>47</v>
      </c>
      <c r="B237" s="5" t="s">
        <v>281</v>
      </c>
      <c r="C237" s="5" t="s">
        <v>132</v>
      </c>
      <c r="D237" s="31">
        <f aca="true" t="shared" si="17" ref="D237">D238</f>
        <v>75000</v>
      </c>
    </row>
    <row r="238" spans="1:4" ht="15">
      <c r="A238" s="47" t="s">
        <v>134</v>
      </c>
      <c r="B238" s="5" t="s">
        <v>281</v>
      </c>
      <c r="C238" s="5" t="s">
        <v>133</v>
      </c>
      <c r="D238" s="32">
        <v>75000</v>
      </c>
    </row>
    <row r="239" spans="1:6" ht="36">
      <c r="A239" s="33" t="s">
        <v>52</v>
      </c>
      <c r="B239" s="56" t="s">
        <v>137</v>
      </c>
      <c r="C239" s="56"/>
      <c r="D239" s="29">
        <f aca="true" t="shared" si="18" ref="D239:D241">D240</f>
        <v>1931004</v>
      </c>
      <c r="E239" s="22"/>
      <c r="F239" s="22"/>
    </row>
    <row r="240" spans="1:6" ht="20.25" customHeight="1">
      <c r="A240" s="55" t="s">
        <v>9</v>
      </c>
      <c r="B240" s="56" t="s">
        <v>137</v>
      </c>
      <c r="C240" s="56"/>
      <c r="D240" s="29">
        <f t="shared" si="18"/>
        <v>1931004</v>
      </c>
      <c r="E240" s="22"/>
      <c r="F240" s="22"/>
    </row>
    <row r="241" spans="1:6" ht="27.75" customHeight="1">
      <c r="A241" s="47" t="s">
        <v>65</v>
      </c>
      <c r="B241" s="4" t="s">
        <v>137</v>
      </c>
      <c r="C241" s="4" t="s">
        <v>54</v>
      </c>
      <c r="D241" s="31">
        <f t="shared" si="18"/>
        <v>1931004</v>
      </c>
      <c r="E241" s="22"/>
      <c r="F241" s="22"/>
    </row>
    <row r="242" spans="1:6" ht="27.75" customHeight="1">
      <c r="A242" s="47" t="s">
        <v>66</v>
      </c>
      <c r="B242" s="4" t="s">
        <v>137</v>
      </c>
      <c r="C242" s="4" t="s">
        <v>56</v>
      </c>
      <c r="D242" s="32">
        <v>1931004</v>
      </c>
      <c r="E242" s="22"/>
      <c r="F242" s="22"/>
    </row>
    <row r="243" spans="1:4" ht="15">
      <c r="A243" s="50" t="s">
        <v>14</v>
      </c>
      <c r="B243" s="56" t="s">
        <v>282</v>
      </c>
      <c r="C243" s="5"/>
      <c r="D243" s="29">
        <f>D244</f>
        <v>311000</v>
      </c>
    </row>
    <row r="244" spans="1:4" ht="15">
      <c r="A244" s="23" t="s">
        <v>124</v>
      </c>
      <c r="B244" s="58" t="s">
        <v>283</v>
      </c>
      <c r="C244" s="57"/>
      <c r="D244" s="29">
        <f>D245+D247+D249</f>
        <v>311000</v>
      </c>
    </row>
    <row r="245" spans="1:4" ht="24">
      <c r="A245" s="47" t="s">
        <v>65</v>
      </c>
      <c r="B245" s="30" t="s">
        <v>283</v>
      </c>
      <c r="C245" s="5" t="s">
        <v>57</v>
      </c>
      <c r="D245" s="31">
        <f>D246</f>
        <v>238000</v>
      </c>
    </row>
    <row r="246" spans="1:4" ht="24">
      <c r="A246" s="47" t="s">
        <v>66</v>
      </c>
      <c r="B246" s="30" t="s">
        <v>283</v>
      </c>
      <c r="C246" s="5" t="s">
        <v>58</v>
      </c>
      <c r="D246" s="32">
        <v>238000</v>
      </c>
    </row>
    <row r="247" spans="1:4" ht="15">
      <c r="A247" s="52" t="s">
        <v>103</v>
      </c>
      <c r="B247" s="30" t="s">
        <v>283</v>
      </c>
      <c r="C247" s="5" t="s">
        <v>102</v>
      </c>
      <c r="D247" s="31">
        <f>D248</f>
        <v>28000</v>
      </c>
    </row>
    <row r="248" spans="1:4" ht="15">
      <c r="A248" s="52" t="s">
        <v>104</v>
      </c>
      <c r="B248" s="30" t="s">
        <v>283</v>
      </c>
      <c r="C248" s="5" t="s">
        <v>101</v>
      </c>
      <c r="D248" s="32">
        <v>28000</v>
      </c>
    </row>
    <row r="249" spans="1:4" ht="15">
      <c r="A249" s="6" t="s">
        <v>47</v>
      </c>
      <c r="B249" s="30" t="s">
        <v>283</v>
      </c>
      <c r="C249" s="5" t="s">
        <v>59</v>
      </c>
      <c r="D249" s="31">
        <f>D250</f>
        <v>45000</v>
      </c>
    </row>
    <row r="250" spans="1:4" ht="15">
      <c r="A250" s="52" t="s">
        <v>67</v>
      </c>
      <c r="B250" s="30" t="s">
        <v>283</v>
      </c>
      <c r="C250" s="5" t="s">
        <v>60</v>
      </c>
      <c r="D250" s="32">
        <v>45000</v>
      </c>
    </row>
    <row r="251" spans="1:4" ht="24">
      <c r="A251" s="33" t="s">
        <v>92</v>
      </c>
      <c r="B251" s="56" t="s">
        <v>165</v>
      </c>
      <c r="C251" s="5" t="s">
        <v>79</v>
      </c>
      <c r="D251" s="29">
        <f aca="true" t="shared" si="19" ref="D251:D254">D252</f>
        <v>298320</v>
      </c>
    </row>
    <row r="252" spans="1:4" ht="15">
      <c r="A252" s="54" t="s">
        <v>78</v>
      </c>
      <c r="B252" s="58" t="s">
        <v>166</v>
      </c>
      <c r="C252" s="57" t="s">
        <v>79</v>
      </c>
      <c r="D252" s="29">
        <f t="shared" si="19"/>
        <v>298320</v>
      </c>
    </row>
    <row r="253" spans="1:4" ht="24">
      <c r="A253" s="54" t="s">
        <v>20</v>
      </c>
      <c r="B253" s="58" t="s">
        <v>167</v>
      </c>
      <c r="C253" s="57" t="s">
        <v>79</v>
      </c>
      <c r="D253" s="29">
        <f>D254+D256</f>
        <v>298320</v>
      </c>
    </row>
    <row r="254" spans="1:4" ht="48">
      <c r="A254" s="6" t="s">
        <v>86</v>
      </c>
      <c r="B254" s="30" t="s">
        <v>167</v>
      </c>
      <c r="C254" s="4" t="s">
        <v>54</v>
      </c>
      <c r="D254" s="31">
        <f t="shared" si="19"/>
        <v>251501</v>
      </c>
    </row>
    <row r="255" spans="1:4" ht="24">
      <c r="A255" s="6" t="s">
        <v>97</v>
      </c>
      <c r="B255" s="30" t="s">
        <v>167</v>
      </c>
      <c r="C255" s="4" t="s">
        <v>56</v>
      </c>
      <c r="D255" s="32">
        <f>193165+58336</f>
        <v>251501</v>
      </c>
    </row>
    <row r="256" spans="1:4" ht="24">
      <c r="A256" s="47" t="s">
        <v>65</v>
      </c>
      <c r="B256" s="30" t="s">
        <v>167</v>
      </c>
      <c r="C256" s="4" t="s">
        <v>57</v>
      </c>
      <c r="D256" s="31">
        <f>D257</f>
        <v>46819</v>
      </c>
    </row>
    <row r="257" spans="1:4" ht="24">
      <c r="A257" s="47" t="s">
        <v>66</v>
      </c>
      <c r="B257" s="30" t="s">
        <v>167</v>
      </c>
      <c r="C257" s="4" t="s">
        <v>58</v>
      </c>
      <c r="D257" s="32">
        <f>298320-251501</f>
        <v>46819</v>
      </c>
    </row>
  </sheetData>
  <mergeCells count="2">
    <mergeCell ref="A12:B12"/>
    <mergeCell ref="B3:D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05"/>
  <sheetViews>
    <sheetView tabSelected="1" workbookViewId="0" topLeftCell="A1">
      <selection activeCell="B4" sqref="B4"/>
    </sheetView>
  </sheetViews>
  <sheetFormatPr defaultColWidth="9.140625" defaultRowHeight="15"/>
  <cols>
    <col min="1" max="1" width="8.421875" style="21" customWidth="1"/>
    <col min="2" max="2" width="49.8515625" style="21" customWidth="1"/>
    <col min="3" max="3" width="25.28125" style="21" customWidth="1"/>
    <col min="4" max="4" width="13.00390625" style="22" customWidth="1"/>
    <col min="5" max="242" width="9.140625" style="21" customWidth="1"/>
    <col min="243" max="243" width="37.7109375" style="21" customWidth="1"/>
    <col min="244" max="244" width="7.57421875" style="21" customWidth="1"/>
    <col min="245" max="246" width="9.00390625" style="21" customWidth="1"/>
    <col min="247" max="247" width="6.421875" style="21" customWidth="1"/>
    <col min="248" max="248" width="9.28125" style="21" customWidth="1"/>
    <col min="249" max="249" width="11.00390625" style="21" customWidth="1"/>
    <col min="250" max="250" width="9.8515625" style="21" customWidth="1"/>
    <col min="251" max="253" width="9.140625" style="21" hidden="1" customWidth="1"/>
    <col min="254" max="498" width="9.140625" style="21" customWidth="1"/>
    <col min="499" max="499" width="37.7109375" style="21" customWidth="1"/>
    <col min="500" max="500" width="7.57421875" style="21" customWidth="1"/>
    <col min="501" max="502" width="9.00390625" style="21" customWidth="1"/>
    <col min="503" max="503" width="6.421875" style="21" customWidth="1"/>
    <col min="504" max="504" width="9.28125" style="21" customWidth="1"/>
    <col min="505" max="505" width="11.00390625" style="21" customWidth="1"/>
    <col min="506" max="506" width="9.8515625" style="21" customWidth="1"/>
    <col min="507" max="509" width="9.140625" style="21" hidden="1" customWidth="1"/>
    <col min="510" max="754" width="9.140625" style="21" customWidth="1"/>
    <col min="755" max="755" width="37.7109375" style="21" customWidth="1"/>
    <col min="756" max="756" width="7.57421875" style="21" customWidth="1"/>
    <col min="757" max="758" width="9.00390625" style="21" customWidth="1"/>
    <col min="759" max="759" width="6.421875" style="21" customWidth="1"/>
    <col min="760" max="760" width="9.28125" style="21" customWidth="1"/>
    <col min="761" max="761" width="11.00390625" style="21" customWidth="1"/>
    <col min="762" max="762" width="9.8515625" style="21" customWidth="1"/>
    <col min="763" max="765" width="9.140625" style="21" hidden="1" customWidth="1"/>
    <col min="766" max="1010" width="9.140625" style="21" customWidth="1"/>
    <col min="1011" max="1011" width="37.7109375" style="21" customWidth="1"/>
    <col min="1012" max="1012" width="7.57421875" style="21" customWidth="1"/>
    <col min="1013" max="1014" width="9.00390625" style="21" customWidth="1"/>
    <col min="1015" max="1015" width="6.421875" style="21" customWidth="1"/>
    <col min="1016" max="1016" width="9.28125" style="21" customWidth="1"/>
    <col min="1017" max="1017" width="11.00390625" style="21" customWidth="1"/>
    <col min="1018" max="1018" width="9.8515625" style="21" customWidth="1"/>
    <col min="1019" max="1021" width="9.140625" style="21" hidden="1" customWidth="1"/>
    <col min="1022" max="1266" width="9.140625" style="21" customWidth="1"/>
    <col min="1267" max="1267" width="37.7109375" style="21" customWidth="1"/>
    <col min="1268" max="1268" width="7.57421875" style="21" customWidth="1"/>
    <col min="1269" max="1270" width="9.00390625" style="21" customWidth="1"/>
    <col min="1271" max="1271" width="6.421875" style="21" customWidth="1"/>
    <col min="1272" max="1272" width="9.28125" style="21" customWidth="1"/>
    <col min="1273" max="1273" width="11.00390625" style="21" customWidth="1"/>
    <col min="1274" max="1274" width="9.8515625" style="21" customWidth="1"/>
    <col min="1275" max="1277" width="9.140625" style="21" hidden="1" customWidth="1"/>
    <col min="1278" max="1522" width="9.140625" style="21" customWidth="1"/>
    <col min="1523" max="1523" width="37.7109375" style="21" customWidth="1"/>
    <col min="1524" max="1524" width="7.57421875" style="21" customWidth="1"/>
    <col min="1525" max="1526" width="9.00390625" style="21" customWidth="1"/>
    <col min="1527" max="1527" width="6.421875" style="21" customWidth="1"/>
    <col min="1528" max="1528" width="9.28125" style="21" customWidth="1"/>
    <col min="1529" max="1529" width="11.00390625" style="21" customWidth="1"/>
    <col min="1530" max="1530" width="9.8515625" style="21" customWidth="1"/>
    <col min="1531" max="1533" width="9.140625" style="21" hidden="1" customWidth="1"/>
    <col min="1534" max="1778" width="9.140625" style="21" customWidth="1"/>
    <col min="1779" max="1779" width="37.7109375" style="21" customWidth="1"/>
    <col min="1780" max="1780" width="7.57421875" style="21" customWidth="1"/>
    <col min="1781" max="1782" width="9.00390625" style="21" customWidth="1"/>
    <col min="1783" max="1783" width="6.421875" style="21" customWidth="1"/>
    <col min="1784" max="1784" width="9.28125" style="21" customWidth="1"/>
    <col min="1785" max="1785" width="11.00390625" style="21" customWidth="1"/>
    <col min="1786" max="1786" width="9.8515625" style="21" customWidth="1"/>
    <col min="1787" max="1789" width="9.140625" style="21" hidden="1" customWidth="1"/>
    <col min="1790" max="2034" width="9.140625" style="21" customWidth="1"/>
    <col min="2035" max="2035" width="37.7109375" style="21" customWidth="1"/>
    <col min="2036" max="2036" width="7.57421875" style="21" customWidth="1"/>
    <col min="2037" max="2038" width="9.00390625" style="21" customWidth="1"/>
    <col min="2039" max="2039" width="6.421875" style="21" customWidth="1"/>
    <col min="2040" max="2040" width="9.28125" style="21" customWidth="1"/>
    <col min="2041" max="2041" width="11.00390625" style="21" customWidth="1"/>
    <col min="2042" max="2042" width="9.8515625" style="21" customWidth="1"/>
    <col min="2043" max="2045" width="9.140625" style="21" hidden="1" customWidth="1"/>
    <col min="2046" max="2290" width="9.140625" style="21" customWidth="1"/>
    <col min="2291" max="2291" width="37.7109375" style="21" customWidth="1"/>
    <col min="2292" max="2292" width="7.57421875" style="21" customWidth="1"/>
    <col min="2293" max="2294" width="9.00390625" style="21" customWidth="1"/>
    <col min="2295" max="2295" width="6.421875" style="21" customWidth="1"/>
    <col min="2296" max="2296" width="9.28125" style="21" customWidth="1"/>
    <col min="2297" max="2297" width="11.00390625" style="21" customWidth="1"/>
    <col min="2298" max="2298" width="9.8515625" style="21" customWidth="1"/>
    <col min="2299" max="2301" width="9.140625" style="21" hidden="1" customWidth="1"/>
    <col min="2302" max="2546" width="9.140625" style="21" customWidth="1"/>
    <col min="2547" max="2547" width="37.7109375" style="21" customWidth="1"/>
    <col min="2548" max="2548" width="7.57421875" style="21" customWidth="1"/>
    <col min="2549" max="2550" width="9.00390625" style="21" customWidth="1"/>
    <col min="2551" max="2551" width="6.421875" style="21" customWidth="1"/>
    <col min="2552" max="2552" width="9.28125" style="21" customWidth="1"/>
    <col min="2553" max="2553" width="11.00390625" style="21" customWidth="1"/>
    <col min="2554" max="2554" width="9.8515625" style="21" customWidth="1"/>
    <col min="2555" max="2557" width="9.140625" style="21" hidden="1" customWidth="1"/>
    <col min="2558" max="2802" width="9.140625" style="21" customWidth="1"/>
    <col min="2803" max="2803" width="37.7109375" style="21" customWidth="1"/>
    <col min="2804" max="2804" width="7.57421875" style="21" customWidth="1"/>
    <col min="2805" max="2806" width="9.00390625" style="21" customWidth="1"/>
    <col min="2807" max="2807" width="6.421875" style="21" customWidth="1"/>
    <col min="2808" max="2808" width="9.28125" style="21" customWidth="1"/>
    <col min="2809" max="2809" width="11.00390625" style="21" customWidth="1"/>
    <col min="2810" max="2810" width="9.8515625" style="21" customWidth="1"/>
    <col min="2811" max="2813" width="9.140625" style="21" hidden="1" customWidth="1"/>
    <col min="2814" max="3058" width="9.140625" style="21" customWidth="1"/>
    <col min="3059" max="3059" width="37.7109375" style="21" customWidth="1"/>
    <col min="3060" max="3060" width="7.57421875" style="21" customWidth="1"/>
    <col min="3061" max="3062" width="9.00390625" style="21" customWidth="1"/>
    <col min="3063" max="3063" width="6.421875" style="21" customWidth="1"/>
    <col min="3064" max="3064" width="9.28125" style="21" customWidth="1"/>
    <col min="3065" max="3065" width="11.00390625" style="21" customWidth="1"/>
    <col min="3066" max="3066" width="9.8515625" style="21" customWidth="1"/>
    <col min="3067" max="3069" width="9.140625" style="21" hidden="1" customWidth="1"/>
    <col min="3070" max="3314" width="9.140625" style="21" customWidth="1"/>
    <col min="3315" max="3315" width="37.7109375" style="21" customWidth="1"/>
    <col min="3316" max="3316" width="7.57421875" style="21" customWidth="1"/>
    <col min="3317" max="3318" width="9.00390625" style="21" customWidth="1"/>
    <col min="3319" max="3319" width="6.421875" style="21" customWidth="1"/>
    <col min="3320" max="3320" width="9.28125" style="21" customWidth="1"/>
    <col min="3321" max="3321" width="11.00390625" style="21" customWidth="1"/>
    <col min="3322" max="3322" width="9.8515625" style="21" customWidth="1"/>
    <col min="3323" max="3325" width="9.140625" style="21" hidden="1" customWidth="1"/>
    <col min="3326" max="3570" width="9.140625" style="21" customWidth="1"/>
    <col min="3571" max="3571" width="37.7109375" style="21" customWidth="1"/>
    <col min="3572" max="3572" width="7.57421875" style="21" customWidth="1"/>
    <col min="3573" max="3574" width="9.00390625" style="21" customWidth="1"/>
    <col min="3575" max="3575" width="6.421875" style="21" customWidth="1"/>
    <col min="3576" max="3576" width="9.28125" style="21" customWidth="1"/>
    <col min="3577" max="3577" width="11.00390625" style="21" customWidth="1"/>
    <col min="3578" max="3578" width="9.8515625" style="21" customWidth="1"/>
    <col min="3579" max="3581" width="9.140625" style="21" hidden="1" customWidth="1"/>
    <col min="3582" max="3826" width="9.140625" style="21" customWidth="1"/>
    <col min="3827" max="3827" width="37.7109375" style="21" customWidth="1"/>
    <col min="3828" max="3828" width="7.57421875" style="21" customWidth="1"/>
    <col min="3829" max="3830" width="9.00390625" style="21" customWidth="1"/>
    <col min="3831" max="3831" width="6.421875" style="21" customWidth="1"/>
    <col min="3832" max="3832" width="9.28125" style="21" customWidth="1"/>
    <col min="3833" max="3833" width="11.00390625" style="21" customWidth="1"/>
    <col min="3834" max="3834" width="9.8515625" style="21" customWidth="1"/>
    <col min="3835" max="3837" width="9.140625" style="21" hidden="1" customWidth="1"/>
    <col min="3838" max="4082" width="9.140625" style="21" customWidth="1"/>
    <col min="4083" max="4083" width="37.7109375" style="21" customWidth="1"/>
    <col min="4084" max="4084" width="7.57421875" style="21" customWidth="1"/>
    <col min="4085" max="4086" width="9.00390625" style="21" customWidth="1"/>
    <col min="4087" max="4087" width="6.421875" style="21" customWidth="1"/>
    <col min="4088" max="4088" width="9.28125" style="21" customWidth="1"/>
    <col min="4089" max="4089" width="11.00390625" style="21" customWidth="1"/>
    <col min="4090" max="4090" width="9.8515625" style="21" customWidth="1"/>
    <col min="4091" max="4093" width="9.140625" style="21" hidden="1" customWidth="1"/>
    <col min="4094" max="4338" width="9.140625" style="21" customWidth="1"/>
    <col min="4339" max="4339" width="37.7109375" style="21" customWidth="1"/>
    <col min="4340" max="4340" width="7.57421875" style="21" customWidth="1"/>
    <col min="4341" max="4342" width="9.00390625" style="21" customWidth="1"/>
    <col min="4343" max="4343" width="6.421875" style="21" customWidth="1"/>
    <col min="4344" max="4344" width="9.28125" style="21" customWidth="1"/>
    <col min="4345" max="4345" width="11.00390625" style="21" customWidth="1"/>
    <col min="4346" max="4346" width="9.8515625" style="21" customWidth="1"/>
    <col min="4347" max="4349" width="9.140625" style="21" hidden="1" customWidth="1"/>
    <col min="4350" max="4594" width="9.140625" style="21" customWidth="1"/>
    <col min="4595" max="4595" width="37.7109375" style="21" customWidth="1"/>
    <col min="4596" max="4596" width="7.57421875" style="21" customWidth="1"/>
    <col min="4597" max="4598" width="9.00390625" style="21" customWidth="1"/>
    <col min="4599" max="4599" width="6.421875" style="21" customWidth="1"/>
    <col min="4600" max="4600" width="9.28125" style="21" customWidth="1"/>
    <col min="4601" max="4601" width="11.00390625" style="21" customWidth="1"/>
    <col min="4602" max="4602" width="9.8515625" style="21" customWidth="1"/>
    <col min="4603" max="4605" width="9.140625" style="21" hidden="1" customWidth="1"/>
    <col min="4606" max="4850" width="9.140625" style="21" customWidth="1"/>
    <col min="4851" max="4851" width="37.7109375" style="21" customWidth="1"/>
    <col min="4852" max="4852" width="7.57421875" style="21" customWidth="1"/>
    <col min="4853" max="4854" width="9.00390625" style="21" customWidth="1"/>
    <col min="4855" max="4855" width="6.421875" style="21" customWidth="1"/>
    <col min="4856" max="4856" width="9.28125" style="21" customWidth="1"/>
    <col min="4857" max="4857" width="11.00390625" style="21" customWidth="1"/>
    <col min="4858" max="4858" width="9.8515625" style="21" customWidth="1"/>
    <col min="4859" max="4861" width="9.140625" style="21" hidden="1" customWidth="1"/>
    <col min="4862" max="5106" width="9.140625" style="21" customWidth="1"/>
    <col min="5107" max="5107" width="37.7109375" style="21" customWidth="1"/>
    <col min="5108" max="5108" width="7.57421875" style="21" customWidth="1"/>
    <col min="5109" max="5110" width="9.00390625" style="21" customWidth="1"/>
    <col min="5111" max="5111" width="6.421875" style="21" customWidth="1"/>
    <col min="5112" max="5112" width="9.28125" style="21" customWidth="1"/>
    <col min="5113" max="5113" width="11.00390625" style="21" customWidth="1"/>
    <col min="5114" max="5114" width="9.8515625" style="21" customWidth="1"/>
    <col min="5115" max="5117" width="9.140625" style="21" hidden="1" customWidth="1"/>
    <col min="5118" max="5362" width="9.140625" style="21" customWidth="1"/>
    <col min="5363" max="5363" width="37.7109375" style="21" customWidth="1"/>
    <col min="5364" max="5364" width="7.57421875" style="21" customWidth="1"/>
    <col min="5365" max="5366" width="9.00390625" style="21" customWidth="1"/>
    <col min="5367" max="5367" width="6.421875" style="21" customWidth="1"/>
    <col min="5368" max="5368" width="9.28125" style="21" customWidth="1"/>
    <col min="5369" max="5369" width="11.00390625" style="21" customWidth="1"/>
    <col min="5370" max="5370" width="9.8515625" style="21" customWidth="1"/>
    <col min="5371" max="5373" width="9.140625" style="21" hidden="1" customWidth="1"/>
    <col min="5374" max="5618" width="9.140625" style="21" customWidth="1"/>
    <col min="5619" max="5619" width="37.7109375" style="21" customWidth="1"/>
    <col min="5620" max="5620" width="7.57421875" style="21" customWidth="1"/>
    <col min="5621" max="5622" width="9.00390625" style="21" customWidth="1"/>
    <col min="5623" max="5623" width="6.421875" style="21" customWidth="1"/>
    <col min="5624" max="5624" width="9.28125" style="21" customWidth="1"/>
    <col min="5625" max="5625" width="11.00390625" style="21" customWidth="1"/>
    <col min="5626" max="5626" width="9.8515625" style="21" customWidth="1"/>
    <col min="5627" max="5629" width="9.140625" style="21" hidden="1" customWidth="1"/>
    <col min="5630" max="5874" width="9.140625" style="21" customWidth="1"/>
    <col min="5875" max="5875" width="37.7109375" style="21" customWidth="1"/>
    <col min="5876" max="5876" width="7.57421875" style="21" customWidth="1"/>
    <col min="5877" max="5878" width="9.00390625" style="21" customWidth="1"/>
    <col min="5879" max="5879" width="6.421875" style="21" customWidth="1"/>
    <col min="5880" max="5880" width="9.28125" style="21" customWidth="1"/>
    <col min="5881" max="5881" width="11.00390625" style="21" customWidth="1"/>
    <col min="5882" max="5882" width="9.8515625" style="21" customWidth="1"/>
    <col min="5883" max="5885" width="9.140625" style="21" hidden="1" customWidth="1"/>
    <col min="5886" max="6130" width="9.140625" style="21" customWidth="1"/>
    <col min="6131" max="6131" width="37.7109375" style="21" customWidth="1"/>
    <col min="6132" max="6132" width="7.57421875" style="21" customWidth="1"/>
    <col min="6133" max="6134" width="9.00390625" style="21" customWidth="1"/>
    <col min="6135" max="6135" width="6.421875" style="21" customWidth="1"/>
    <col min="6136" max="6136" width="9.28125" style="21" customWidth="1"/>
    <col min="6137" max="6137" width="11.00390625" style="21" customWidth="1"/>
    <col min="6138" max="6138" width="9.8515625" style="21" customWidth="1"/>
    <col min="6139" max="6141" width="9.140625" style="21" hidden="1" customWidth="1"/>
    <col min="6142" max="6386" width="9.140625" style="21" customWidth="1"/>
    <col min="6387" max="6387" width="37.7109375" style="21" customWidth="1"/>
    <col min="6388" max="6388" width="7.57421875" style="21" customWidth="1"/>
    <col min="6389" max="6390" width="9.00390625" style="21" customWidth="1"/>
    <col min="6391" max="6391" width="6.421875" style="21" customWidth="1"/>
    <col min="6392" max="6392" width="9.28125" style="21" customWidth="1"/>
    <col min="6393" max="6393" width="11.00390625" style="21" customWidth="1"/>
    <col min="6394" max="6394" width="9.8515625" style="21" customWidth="1"/>
    <col min="6395" max="6397" width="9.140625" style="21" hidden="1" customWidth="1"/>
    <col min="6398" max="6642" width="9.140625" style="21" customWidth="1"/>
    <col min="6643" max="6643" width="37.7109375" style="21" customWidth="1"/>
    <col min="6644" max="6644" width="7.57421875" style="21" customWidth="1"/>
    <col min="6645" max="6646" width="9.00390625" style="21" customWidth="1"/>
    <col min="6647" max="6647" width="6.421875" style="21" customWidth="1"/>
    <col min="6648" max="6648" width="9.28125" style="21" customWidth="1"/>
    <col min="6649" max="6649" width="11.00390625" style="21" customWidth="1"/>
    <col min="6650" max="6650" width="9.8515625" style="21" customWidth="1"/>
    <col min="6651" max="6653" width="9.140625" style="21" hidden="1" customWidth="1"/>
    <col min="6654" max="6898" width="9.140625" style="21" customWidth="1"/>
    <col min="6899" max="6899" width="37.7109375" style="21" customWidth="1"/>
    <col min="6900" max="6900" width="7.57421875" style="21" customWidth="1"/>
    <col min="6901" max="6902" width="9.00390625" style="21" customWidth="1"/>
    <col min="6903" max="6903" width="6.421875" style="21" customWidth="1"/>
    <col min="6904" max="6904" width="9.28125" style="21" customWidth="1"/>
    <col min="6905" max="6905" width="11.00390625" style="21" customWidth="1"/>
    <col min="6906" max="6906" width="9.8515625" style="21" customWidth="1"/>
    <col min="6907" max="6909" width="9.140625" style="21" hidden="1" customWidth="1"/>
    <col min="6910" max="7154" width="9.140625" style="21" customWidth="1"/>
    <col min="7155" max="7155" width="37.7109375" style="21" customWidth="1"/>
    <col min="7156" max="7156" width="7.57421875" style="21" customWidth="1"/>
    <col min="7157" max="7158" width="9.00390625" style="21" customWidth="1"/>
    <col min="7159" max="7159" width="6.421875" style="21" customWidth="1"/>
    <col min="7160" max="7160" width="9.28125" style="21" customWidth="1"/>
    <col min="7161" max="7161" width="11.00390625" style="21" customWidth="1"/>
    <col min="7162" max="7162" width="9.8515625" style="21" customWidth="1"/>
    <col min="7163" max="7165" width="9.140625" style="21" hidden="1" customWidth="1"/>
    <col min="7166" max="7410" width="9.140625" style="21" customWidth="1"/>
    <col min="7411" max="7411" width="37.7109375" style="21" customWidth="1"/>
    <col min="7412" max="7412" width="7.57421875" style="21" customWidth="1"/>
    <col min="7413" max="7414" width="9.00390625" style="21" customWidth="1"/>
    <col min="7415" max="7415" width="6.421875" style="21" customWidth="1"/>
    <col min="7416" max="7416" width="9.28125" style="21" customWidth="1"/>
    <col min="7417" max="7417" width="11.00390625" style="21" customWidth="1"/>
    <col min="7418" max="7418" width="9.8515625" style="21" customWidth="1"/>
    <col min="7419" max="7421" width="9.140625" style="21" hidden="1" customWidth="1"/>
    <col min="7422" max="7666" width="9.140625" style="21" customWidth="1"/>
    <col min="7667" max="7667" width="37.7109375" style="21" customWidth="1"/>
    <col min="7668" max="7668" width="7.57421875" style="21" customWidth="1"/>
    <col min="7669" max="7670" width="9.00390625" style="21" customWidth="1"/>
    <col min="7671" max="7671" width="6.421875" style="21" customWidth="1"/>
    <col min="7672" max="7672" width="9.28125" style="21" customWidth="1"/>
    <col min="7673" max="7673" width="11.00390625" style="21" customWidth="1"/>
    <col min="7674" max="7674" width="9.8515625" style="21" customWidth="1"/>
    <col min="7675" max="7677" width="9.140625" style="21" hidden="1" customWidth="1"/>
    <col min="7678" max="7922" width="9.140625" style="21" customWidth="1"/>
    <col min="7923" max="7923" width="37.7109375" style="21" customWidth="1"/>
    <col min="7924" max="7924" width="7.57421875" style="21" customWidth="1"/>
    <col min="7925" max="7926" width="9.00390625" style="21" customWidth="1"/>
    <col min="7927" max="7927" width="6.421875" style="21" customWidth="1"/>
    <col min="7928" max="7928" width="9.28125" style="21" customWidth="1"/>
    <col min="7929" max="7929" width="11.00390625" style="21" customWidth="1"/>
    <col min="7930" max="7930" width="9.8515625" style="21" customWidth="1"/>
    <col min="7931" max="7933" width="9.140625" style="21" hidden="1" customWidth="1"/>
    <col min="7934" max="8178" width="9.140625" style="21" customWidth="1"/>
    <col min="8179" max="8179" width="37.7109375" style="21" customWidth="1"/>
    <col min="8180" max="8180" width="7.57421875" style="21" customWidth="1"/>
    <col min="8181" max="8182" width="9.00390625" style="21" customWidth="1"/>
    <col min="8183" max="8183" width="6.421875" style="21" customWidth="1"/>
    <col min="8184" max="8184" width="9.28125" style="21" customWidth="1"/>
    <col min="8185" max="8185" width="11.00390625" style="21" customWidth="1"/>
    <col min="8186" max="8186" width="9.8515625" style="21" customWidth="1"/>
    <col min="8187" max="8189" width="9.140625" style="21" hidden="1" customWidth="1"/>
    <col min="8190" max="8434" width="9.140625" style="21" customWidth="1"/>
    <col min="8435" max="8435" width="37.7109375" style="21" customWidth="1"/>
    <col min="8436" max="8436" width="7.57421875" style="21" customWidth="1"/>
    <col min="8437" max="8438" width="9.00390625" style="21" customWidth="1"/>
    <col min="8439" max="8439" width="6.421875" style="21" customWidth="1"/>
    <col min="8440" max="8440" width="9.28125" style="21" customWidth="1"/>
    <col min="8441" max="8441" width="11.00390625" style="21" customWidth="1"/>
    <col min="8442" max="8442" width="9.8515625" style="21" customWidth="1"/>
    <col min="8443" max="8445" width="9.140625" style="21" hidden="1" customWidth="1"/>
    <col min="8446" max="8690" width="9.140625" style="21" customWidth="1"/>
    <col min="8691" max="8691" width="37.7109375" style="21" customWidth="1"/>
    <col min="8692" max="8692" width="7.57421875" style="21" customWidth="1"/>
    <col min="8693" max="8694" width="9.00390625" style="21" customWidth="1"/>
    <col min="8695" max="8695" width="6.421875" style="21" customWidth="1"/>
    <col min="8696" max="8696" width="9.28125" style="21" customWidth="1"/>
    <col min="8697" max="8697" width="11.00390625" style="21" customWidth="1"/>
    <col min="8698" max="8698" width="9.8515625" style="21" customWidth="1"/>
    <col min="8699" max="8701" width="9.140625" style="21" hidden="1" customWidth="1"/>
    <col min="8702" max="8946" width="9.140625" style="21" customWidth="1"/>
    <col min="8947" max="8947" width="37.7109375" style="21" customWidth="1"/>
    <col min="8948" max="8948" width="7.57421875" style="21" customWidth="1"/>
    <col min="8949" max="8950" width="9.00390625" style="21" customWidth="1"/>
    <col min="8951" max="8951" width="6.421875" style="21" customWidth="1"/>
    <col min="8952" max="8952" width="9.28125" style="21" customWidth="1"/>
    <col min="8953" max="8953" width="11.00390625" style="21" customWidth="1"/>
    <col min="8954" max="8954" width="9.8515625" style="21" customWidth="1"/>
    <col min="8955" max="8957" width="9.140625" style="21" hidden="1" customWidth="1"/>
    <col min="8958" max="9202" width="9.140625" style="21" customWidth="1"/>
    <col min="9203" max="9203" width="37.7109375" style="21" customWidth="1"/>
    <col min="9204" max="9204" width="7.57421875" style="21" customWidth="1"/>
    <col min="9205" max="9206" width="9.00390625" style="21" customWidth="1"/>
    <col min="9207" max="9207" width="6.421875" style="21" customWidth="1"/>
    <col min="9208" max="9208" width="9.28125" style="21" customWidth="1"/>
    <col min="9209" max="9209" width="11.00390625" style="21" customWidth="1"/>
    <col min="9210" max="9210" width="9.8515625" style="21" customWidth="1"/>
    <col min="9211" max="9213" width="9.140625" style="21" hidden="1" customWidth="1"/>
    <col min="9214" max="9458" width="9.140625" style="21" customWidth="1"/>
    <col min="9459" max="9459" width="37.7109375" style="21" customWidth="1"/>
    <col min="9460" max="9460" width="7.57421875" style="21" customWidth="1"/>
    <col min="9461" max="9462" width="9.00390625" style="21" customWidth="1"/>
    <col min="9463" max="9463" width="6.421875" style="21" customWidth="1"/>
    <col min="9464" max="9464" width="9.28125" style="21" customWidth="1"/>
    <col min="9465" max="9465" width="11.00390625" style="21" customWidth="1"/>
    <col min="9466" max="9466" width="9.8515625" style="21" customWidth="1"/>
    <col min="9467" max="9469" width="9.140625" style="21" hidden="1" customWidth="1"/>
    <col min="9470" max="9714" width="9.140625" style="21" customWidth="1"/>
    <col min="9715" max="9715" width="37.7109375" style="21" customWidth="1"/>
    <col min="9716" max="9716" width="7.57421875" style="21" customWidth="1"/>
    <col min="9717" max="9718" width="9.00390625" style="21" customWidth="1"/>
    <col min="9719" max="9719" width="6.421875" style="21" customWidth="1"/>
    <col min="9720" max="9720" width="9.28125" style="21" customWidth="1"/>
    <col min="9721" max="9721" width="11.00390625" style="21" customWidth="1"/>
    <col min="9722" max="9722" width="9.8515625" style="21" customWidth="1"/>
    <col min="9723" max="9725" width="9.140625" style="21" hidden="1" customWidth="1"/>
    <col min="9726" max="9970" width="9.140625" style="21" customWidth="1"/>
    <col min="9971" max="9971" width="37.7109375" style="21" customWidth="1"/>
    <col min="9972" max="9972" width="7.57421875" style="21" customWidth="1"/>
    <col min="9973" max="9974" width="9.00390625" style="21" customWidth="1"/>
    <col min="9975" max="9975" width="6.421875" style="21" customWidth="1"/>
    <col min="9976" max="9976" width="9.28125" style="21" customWidth="1"/>
    <col min="9977" max="9977" width="11.00390625" style="21" customWidth="1"/>
    <col min="9978" max="9978" width="9.8515625" style="21" customWidth="1"/>
    <col min="9979" max="9981" width="9.140625" style="21" hidden="1" customWidth="1"/>
    <col min="9982" max="10226" width="9.140625" style="21" customWidth="1"/>
    <col min="10227" max="10227" width="37.7109375" style="21" customWidth="1"/>
    <col min="10228" max="10228" width="7.57421875" style="21" customWidth="1"/>
    <col min="10229" max="10230" width="9.00390625" style="21" customWidth="1"/>
    <col min="10231" max="10231" width="6.421875" style="21" customWidth="1"/>
    <col min="10232" max="10232" width="9.28125" style="21" customWidth="1"/>
    <col min="10233" max="10233" width="11.00390625" style="21" customWidth="1"/>
    <col min="10234" max="10234" width="9.8515625" style="21" customWidth="1"/>
    <col min="10235" max="10237" width="9.140625" style="21" hidden="1" customWidth="1"/>
    <col min="10238" max="10482" width="9.140625" style="21" customWidth="1"/>
    <col min="10483" max="10483" width="37.7109375" style="21" customWidth="1"/>
    <col min="10484" max="10484" width="7.57421875" style="21" customWidth="1"/>
    <col min="10485" max="10486" width="9.00390625" style="21" customWidth="1"/>
    <col min="10487" max="10487" width="6.421875" style="21" customWidth="1"/>
    <col min="10488" max="10488" width="9.28125" style="21" customWidth="1"/>
    <col min="10489" max="10489" width="11.00390625" style="21" customWidth="1"/>
    <col min="10490" max="10490" width="9.8515625" style="21" customWidth="1"/>
    <col min="10491" max="10493" width="9.140625" style="21" hidden="1" customWidth="1"/>
    <col min="10494" max="10738" width="9.140625" style="21" customWidth="1"/>
    <col min="10739" max="10739" width="37.7109375" style="21" customWidth="1"/>
    <col min="10740" max="10740" width="7.57421875" style="21" customWidth="1"/>
    <col min="10741" max="10742" width="9.00390625" style="21" customWidth="1"/>
    <col min="10743" max="10743" width="6.421875" style="21" customWidth="1"/>
    <col min="10744" max="10744" width="9.28125" style="21" customWidth="1"/>
    <col min="10745" max="10745" width="11.00390625" style="21" customWidth="1"/>
    <col min="10746" max="10746" width="9.8515625" style="21" customWidth="1"/>
    <col min="10747" max="10749" width="9.140625" style="21" hidden="1" customWidth="1"/>
    <col min="10750" max="10994" width="9.140625" style="21" customWidth="1"/>
    <col min="10995" max="10995" width="37.7109375" style="21" customWidth="1"/>
    <col min="10996" max="10996" width="7.57421875" style="21" customWidth="1"/>
    <col min="10997" max="10998" width="9.00390625" style="21" customWidth="1"/>
    <col min="10999" max="10999" width="6.421875" style="21" customWidth="1"/>
    <col min="11000" max="11000" width="9.28125" style="21" customWidth="1"/>
    <col min="11001" max="11001" width="11.00390625" style="21" customWidth="1"/>
    <col min="11002" max="11002" width="9.8515625" style="21" customWidth="1"/>
    <col min="11003" max="11005" width="9.140625" style="21" hidden="1" customWidth="1"/>
    <col min="11006" max="11250" width="9.140625" style="21" customWidth="1"/>
    <col min="11251" max="11251" width="37.7109375" style="21" customWidth="1"/>
    <col min="11252" max="11252" width="7.57421875" style="21" customWidth="1"/>
    <col min="11253" max="11254" width="9.00390625" style="21" customWidth="1"/>
    <col min="11255" max="11255" width="6.421875" style="21" customWidth="1"/>
    <col min="11256" max="11256" width="9.28125" style="21" customWidth="1"/>
    <col min="11257" max="11257" width="11.00390625" style="21" customWidth="1"/>
    <col min="11258" max="11258" width="9.8515625" style="21" customWidth="1"/>
    <col min="11259" max="11261" width="9.140625" style="21" hidden="1" customWidth="1"/>
    <col min="11262" max="11506" width="9.140625" style="21" customWidth="1"/>
    <col min="11507" max="11507" width="37.7109375" style="21" customWidth="1"/>
    <col min="11508" max="11508" width="7.57421875" style="21" customWidth="1"/>
    <col min="11509" max="11510" width="9.00390625" style="21" customWidth="1"/>
    <col min="11511" max="11511" width="6.421875" style="21" customWidth="1"/>
    <col min="11512" max="11512" width="9.28125" style="21" customWidth="1"/>
    <col min="11513" max="11513" width="11.00390625" style="21" customWidth="1"/>
    <col min="11514" max="11514" width="9.8515625" style="21" customWidth="1"/>
    <col min="11515" max="11517" width="9.140625" style="21" hidden="1" customWidth="1"/>
    <col min="11518" max="11762" width="9.140625" style="21" customWidth="1"/>
    <col min="11763" max="11763" width="37.7109375" style="21" customWidth="1"/>
    <col min="11764" max="11764" width="7.57421875" style="21" customWidth="1"/>
    <col min="11765" max="11766" width="9.00390625" style="21" customWidth="1"/>
    <col min="11767" max="11767" width="6.421875" style="21" customWidth="1"/>
    <col min="11768" max="11768" width="9.28125" style="21" customWidth="1"/>
    <col min="11769" max="11769" width="11.00390625" style="21" customWidth="1"/>
    <col min="11770" max="11770" width="9.8515625" style="21" customWidth="1"/>
    <col min="11771" max="11773" width="9.140625" style="21" hidden="1" customWidth="1"/>
    <col min="11774" max="12018" width="9.140625" style="21" customWidth="1"/>
    <col min="12019" max="12019" width="37.7109375" style="21" customWidth="1"/>
    <col min="12020" max="12020" width="7.57421875" style="21" customWidth="1"/>
    <col min="12021" max="12022" width="9.00390625" style="21" customWidth="1"/>
    <col min="12023" max="12023" width="6.421875" style="21" customWidth="1"/>
    <col min="12024" max="12024" width="9.28125" style="21" customWidth="1"/>
    <col min="12025" max="12025" width="11.00390625" style="21" customWidth="1"/>
    <col min="12026" max="12026" width="9.8515625" style="21" customWidth="1"/>
    <col min="12027" max="12029" width="9.140625" style="21" hidden="1" customWidth="1"/>
    <col min="12030" max="12274" width="9.140625" style="21" customWidth="1"/>
    <col min="12275" max="12275" width="37.7109375" style="21" customWidth="1"/>
    <col min="12276" max="12276" width="7.57421875" style="21" customWidth="1"/>
    <col min="12277" max="12278" width="9.00390625" style="21" customWidth="1"/>
    <col min="12279" max="12279" width="6.421875" style="21" customWidth="1"/>
    <col min="12280" max="12280" width="9.28125" style="21" customWidth="1"/>
    <col min="12281" max="12281" width="11.00390625" style="21" customWidth="1"/>
    <col min="12282" max="12282" width="9.8515625" style="21" customWidth="1"/>
    <col min="12283" max="12285" width="9.140625" style="21" hidden="1" customWidth="1"/>
    <col min="12286" max="12530" width="9.140625" style="21" customWidth="1"/>
    <col min="12531" max="12531" width="37.7109375" style="21" customWidth="1"/>
    <col min="12532" max="12532" width="7.57421875" style="21" customWidth="1"/>
    <col min="12533" max="12534" width="9.00390625" style="21" customWidth="1"/>
    <col min="12535" max="12535" width="6.421875" style="21" customWidth="1"/>
    <col min="12536" max="12536" width="9.28125" style="21" customWidth="1"/>
    <col min="12537" max="12537" width="11.00390625" style="21" customWidth="1"/>
    <col min="12538" max="12538" width="9.8515625" style="21" customWidth="1"/>
    <col min="12539" max="12541" width="9.140625" style="21" hidden="1" customWidth="1"/>
    <col min="12542" max="12786" width="9.140625" style="21" customWidth="1"/>
    <col min="12787" max="12787" width="37.7109375" style="21" customWidth="1"/>
    <col min="12788" max="12788" width="7.57421875" style="21" customWidth="1"/>
    <col min="12789" max="12790" width="9.00390625" style="21" customWidth="1"/>
    <col min="12791" max="12791" width="6.421875" style="21" customWidth="1"/>
    <col min="12792" max="12792" width="9.28125" style="21" customWidth="1"/>
    <col min="12793" max="12793" width="11.00390625" style="21" customWidth="1"/>
    <col min="12794" max="12794" width="9.8515625" style="21" customWidth="1"/>
    <col min="12795" max="12797" width="9.140625" style="21" hidden="1" customWidth="1"/>
    <col min="12798" max="13042" width="9.140625" style="21" customWidth="1"/>
    <col min="13043" max="13043" width="37.7109375" style="21" customWidth="1"/>
    <col min="13044" max="13044" width="7.57421875" style="21" customWidth="1"/>
    <col min="13045" max="13046" width="9.00390625" style="21" customWidth="1"/>
    <col min="13047" max="13047" width="6.421875" style="21" customWidth="1"/>
    <col min="13048" max="13048" width="9.28125" style="21" customWidth="1"/>
    <col min="13049" max="13049" width="11.00390625" style="21" customWidth="1"/>
    <col min="13050" max="13050" width="9.8515625" style="21" customWidth="1"/>
    <col min="13051" max="13053" width="9.140625" style="21" hidden="1" customWidth="1"/>
    <col min="13054" max="13298" width="9.140625" style="21" customWidth="1"/>
    <col min="13299" max="13299" width="37.7109375" style="21" customWidth="1"/>
    <col min="13300" max="13300" width="7.57421875" style="21" customWidth="1"/>
    <col min="13301" max="13302" width="9.00390625" style="21" customWidth="1"/>
    <col min="13303" max="13303" width="6.421875" style="21" customWidth="1"/>
    <col min="13304" max="13304" width="9.28125" style="21" customWidth="1"/>
    <col min="13305" max="13305" width="11.00390625" style="21" customWidth="1"/>
    <col min="13306" max="13306" width="9.8515625" style="21" customWidth="1"/>
    <col min="13307" max="13309" width="9.140625" style="21" hidden="1" customWidth="1"/>
    <col min="13310" max="13554" width="9.140625" style="21" customWidth="1"/>
    <col min="13555" max="13555" width="37.7109375" style="21" customWidth="1"/>
    <col min="13556" max="13556" width="7.57421875" style="21" customWidth="1"/>
    <col min="13557" max="13558" width="9.00390625" style="21" customWidth="1"/>
    <col min="13559" max="13559" width="6.421875" style="21" customWidth="1"/>
    <col min="13560" max="13560" width="9.28125" style="21" customWidth="1"/>
    <col min="13561" max="13561" width="11.00390625" style="21" customWidth="1"/>
    <col min="13562" max="13562" width="9.8515625" style="21" customWidth="1"/>
    <col min="13563" max="13565" width="9.140625" style="21" hidden="1" customWidth="1"/>
    <col min="13566" max="13810" width="9.140625" style="21" customWidth="1"/>
    <col min="13811" max="13811" width="37.7109375" style="21" customWidth="1"/>
    <col min="13812" max="13812" width="7.57421875" style="21" customWidth="1"/>
    <col min="13813" max="13814" width="9.00390625" style="21" customWidth="1"/>
    <col min="13815" max="13815" width="6.421875" style="21" customWidth="1"/>
    <col min="13816" max="13816" width="9.28125" style="21" customWidth="1"/>
    <col min="13817" max="13817" width="11.00390625" style="21" customWidth="1"/>
    <col min="13818" max="13818" width="9.8515625" style="21" customWidth="1"/>
    <col min="13819" max="13821" width="9.140625" style="21" hidden="1" customWidth="1"/>
    <col min="13822" max="14066" width="9.140625" style="21" customWidth="1"/>
    <col min="14067" max="14067" width="37.7109375" style="21" customWidth="1"/>
    <col min="14068" max="14068" width="7.57421875" style="21" customWidth="1"/>
    <col min="14069" max="14070" width="9.00390625" style="21" customWidth="1"/>
    <col min="14071" max="14071" width="6.421875" style="21" customWidth="1"/>
    <col min="14072" max="14072" width="9.28125" style="21" customWidth="1"/>
    <col min="14073" max="14073" width="11.00390625" style="21" customWidth="1"/>
    <col min="14074" max="14074" width="9.8515625" style="21" customWidth="1"/>
    <col min="14075" max="14077" width="9.140625" style="21" hidden="1" customWidth="1"/>
    <col min="14078" max="14322" width="9.140625" style="21" customWidth="1"/>
    <col min="14323" max="14323" width="37.7109375" style="21" customWidth="1"/>
    <col min="14324" max="14324" width="7.57421875" style="21" customWidth="1"/>
    <col min="14325" max="14326" width="9.00390625" style="21" customWidth="1"/>
    <col min="14327" max="14327" width="6.421875" style="21" customWidth="1"/>
    <col min="14328" max="14328" width="9.28125" style="21" customWidth="1"/>
    <col min="14329" max="14329" width="11.00390625" style="21" customWidth="1"/>
    <col min="14330" max="14330" width="9.8515625" style="21" customWidth="1"/>
    <col min="14331" max="14333" width="9.140625" style="21" hidden="1" customWidth="1"/>
    <col min="14334" max="14578" width="9.140625" style="21" customWidth="1"/>
    <col min="14579" max="14579" width="37.7109375" style="21" customWidth="1"/>
    <col min="14580" max="14580" width="7.57421875" style="21" customWidth="1"/>
    <col min="14581" max="14582" width="9.00390625" style="21" customWidth="1"/>
    <col min="14583" max="14583" width="6.421875" style="21" customWidth="1"/>
    <col min="14584" max="14584" width="9.28125" style="21" customWidth="1"/>
    <col min="14585" max="14585" width="11.00390625" style="21" customWidth="1"/>
    <col min="14586" max="14586" width="9.8515625" style="21" customWidth="1"/>
    <col min="14587" max="14589" width="9.140625" style="21" hidden="1" customWidth="1"/>
    <col min="14590" max="14834" width="9.140625" style="21" customWidth="1"/>
    <col min="14835" max="14835" width="37.7109375" style="21" customWidth="1"/>
    <col min="14836" max="14836" width="7.57421875" style="21" customWidth="1"/>
    <col min="14837" max="14838" width="9.00390625" style="21" customWidth="1"/>
    <col min="14839" max="14839" width="6.421875" style="21" customWidth="1"/>
    <col min="14840" max="14840" width="9.28125" style="21" customWidth="1"/>
    <col min="14841" max="14841" width="11.00390625" style="21" customWidth="1"/>
    <col min="14842" max="14842" width="9.8515625" style="21" customWidth="1"/>
    <col min="14843" max="14845" width="9.140625" style="21" hidden="1" customWidth="1"/>
    <col min="14846" max="15090" width="9.140625" style="21" customWidth="1"/>
    <col min="15091" max="15091" width="37.7109375" style="21" customWidth="1"/>
    <col min="15092" max="15092" width="7.57421875" style="21" customWidth="1"/>
    <col min="15093" max="15094" width="9.00390625" style="21" customWidth="1"/>
    <col min="15095" max="15095" width="6.421875" style="21" customWidth="1"/>
    <col min="15096" max="15096" width="9.28125" style="21" customWidth="1"/>
    <col min="15097" max="15097" width="11.00390625" style="21" customWidth="1"/>
    <col min="15098" max="15098" width="9.8515625" style="21" customWidth="1"/>
    <col min="15099" max="15101" width="9.140625" style="21" hidden="1" customWidth="1"/>
    <col min="15102" max="15346" width="9.140625" style="21" customWidth="1"/>
    <col min="15347" max="15347" width="37.7109375" style="21" customWidth="1"/>
    <col min="15348" max="15348" width="7.57421875" style="21" customWidth="1"/>
    <col min="15349" max="15350" width="9.00390625" style="21" customWidth="1"/>
    <col min="15351" max="15351" width="6.421875" style="21" customWidth="1"/>
    <col min="15352" max="15352" width="9.28125" style="21" customWidth="1"/>
    <col min="15353" max="15353" width="11.00390625" style="21" customWidth="1"/>
    <col min="15354" max="15354" width="9.8515625" style="21" customWidth="1"/>
    <col min="15355" max="15357" width="9.140625" style="21" hidden="1" customWidth="1"/>
    <col min="15358" max="15602" width="9.140625" style="21" customWidth="1"/>
    <col min="15603" max="15603" width="37.7109375" style="21" customWidth="1"/>
    <col min="15604" max="15604" width="7.57421875" style="21" customWidth="1"/>
    <col min="15605" max="15606" width="9.00390625" style="21" customWidth="1"/>
    <col min="15607" max="15607" width="6.421875" style="21" customWidth="1"/>
    <col min="15608" max="15608" width="9.28125" style="21" customWidth="1"/>
    <col min="15609" max="15609" width="11.00390625" style="21" customWidth="1"/>
    <col min="15610" max="15610" width="9.8515625" style="21" customWidth="1"/>
    <col min="15611" max="15613" width="9.140625" style="21" hidden="1" customWidth="1"/>
    <col min="15614" max="15858" width="9.140625" style="21" customWidth="1"/>
    <col min="15859" max="15859" width="37.7109375" style="21" customWidth="1"/>
    <col min="15860" max="15860" width="7.57421875" style="21" customWidth="1"/>
    <col min="15861" max="15862" width="9.00390625" style="21" customWidth="1"/>
    <col min="15863" max="15863" width="6.421875" style="21" customWidth="1"/>
    <col min="15864" max="15864" width="9.28125" style="21" customWidth="1"/>
    <col min="15865" max="15865" width="11.00390625" style="21" customWidth="1"/>
    <col min="15866" max="15866" width="9.8515625" style="21" customWidth="1"/>
    <col min="15867" max="15869" width="9.140625" style="21" hidden="1" customWidth="1"/>
    <col min="15870" max="16114" width="9.140625" style="21" customWidth="1"/>
    <col min="16115" max="16115" width="37.7109375" style="21" customWidth="1"/>
    <col min="16116" max="16116" width="7.57421875" style="21" customWidth="1"/>
    <col min="16117" max="16118" width="9.00390625" style="21" customWidth="1"/>
    <col min="16119" max="16119" width="6.421875" style="21" customWidth="1"/>
    <col min="16120" max="16120" width="9.28125" style="21" customWidth="1"/>
    <col min="16121" max="16121" width="11.00390625" style="21" customWidth="1"/>
    <col min="16122" max="16122" width="9.8515625" style="21" customWidth="1"/>
    <col min="16123" max="16125" width="9.140625" style="21" hidden="1" customWidth="1"/>
    <col min="16126" max="16132" width="9.140625" style="21" customWidth="1"/>
    <col min="16133" max="16384" width="9.140625" style="21" customWidth="1"/>
  </cols>
  <sheetData>
    <row r="1" ht="15">
      <c r="B1" s="21" t="s">
        <v>320</v>
      </c>
    </row>
    <row r="2" ht="15">
      <c r="B2" s="21" t="s">
        <v>321</v>
      </c>
    </row>
    <row r="3" ht="15">
      <c r="B3" s="21" t="s">
        <v>327</v>
      </c>
    </row>
    <row r="4" ht="15">
      <c r="B4" s="21" t="s">
        <v>328</v>
      </c>
    </row>
    <row r="6" spans="3:7" ht="15">
      <c r="C6" s="21" t="s">
        <v>276</v>
      </c>
      <c r="D6" s="21"/>
      <c r="E6" s="22"/>
      <c r="F6" s="22"/>
      <c r="G6" s="22"/>
    </row>
    <row r="7" spans="3:7" ht="15">
      <c r="C7" s="21" t="s">
        <v>128</v>
      </c>
      <c r="D7" s="21"/>
      <c r="E7" s="22"/>
      <c r="F7" s="22"/>
      <c r="G7" s="22"/>
    </row>
    <row r="8" spans="3:7" ht="36">
      <c r="C8" s="80" t="s">
        <v>322</v>
      </c>
      <c r="D8" s="21"/>
      <c r="E8" s="22"/>
      <c r="F8" s="22"/>
      <c r="G8" s="22"/>
    </row>
    <row r="9" spans="3:7" ht="15">
      <c r="C9" s="21" t="s">
        <v>284</v>
      </c>
      <c r="D9" s="21"/>
      <c r="E9" s="22"/>
      <c r="F9" s="22"/>
      <c r="G9" s="22"/>
    </row>
    <row r="10" ht="15">
      <c r="C10" s="22"/>
    </row>
    <row r="11" spans="1:3" ht="15">
      <c r="A11" s="82" t="s">
        <v>264</v>
      </c>
      <c r="B11" s="82"/>
      <c r="C11" s="82"/>
    </row>
    <row r="12" ht="15">
      <c r="B12" s="23"/>
    </row>
    <row r="13" ht="15">
      <c r="C13" s="24" t="s">
        <v>100</v>
      </c>
    </row>
    <row r="14" spans="1:3" ht="30" customHeight="1">
      <c r="A14" s="26" t="s">
        <v>265</v>
      </c>
      <c r="B14" s="26" t="s">
        <v>266</v>
      </c>
      <c r="C14" s="26" t="s">
        <v>130</v>
      </c>
    </row>
    <row r="15" spans="1:3" ht="15">
      <c r="A15" s="25">
        <v>1</v>
      </c>
      <c r="B15" s="25">
        <v>2</v>
      </c>
      <c r="C15" s="25">
        <v>3</v>
      </c>
    </row>
    <row r="16" spans="1:3" ht="36">
      <c r="A16" s="20"/>
      <c r="B16" s="53" t="s">
        <v>109</v>
      </c>
      <c r="C16" s="29"/>
    </row>
    <row r="17" spans="1:4" ht="15">
      <c r="A17" s="22"/>
      <c r="B17" s="43" t="s">
        <v>4</v>
      </c>
      <c r="C17" s="29">
        <f>C18+C24+C26+C29+C32+C36+C38+C40+C42</f>
        <v>92215413.03</v>
      </c>
      <c r="D17" s="27"/>
    </row>
    <row r="18" spans="1:3" ht="15">
      <c r="A18" s="69" t="s">
        <v>267</v>
      </c>
      <c r="B18" s="70" t="s">
        <v>5</v>
      </c>
      <c r="C18" s="29">
        <f>C19+C20+C21+C22+C23</f>
        <v>20418849.04</v>
      </c>
    </row>
    <row r="19" spans="1:4" s="23" customFormat="1" ht="36">
      <c r="A19" s="71" t="s">
        <v>8</v>
      </c>
      <c r="B19" s="72" t="s">
        <v>51</v>
      </c>
      <c r="C19" s="31">
        <f>'приложение 4'!F17</f>
        <v>1931004</v>
      </c>
      <c r="D19" s="11"/>
    </row>
    <row r="20" spans="1:3" ht="36">
      <c r="A20" s="73" t="s">
        <v>11</v>
      </c>
      <c r="B20" s="72" t="s">
        <v>10</v>
      </c>
      <c r="C20" s="31">
        <f>'приложение 4'!F22</f>
        <v>10538330</v>
      </c>
    </row>
    <row r="21" spans="1:4" ht="15">
      <c r="A21" s="73" t="s">
        <v>108</v>
      </c>
      <c r="B21" s="74" t="s">
        <v>106</v>
      </c>
      <c r="C21" s="31">
        <f>'приложение 4'!F36</f>
        <v>100000</v>
      </c>
      <c r="D21" s="21"/>
    </row>
    <row r="22" spans="1:4" ht="15">
      <c r="A22" s="73" t="s">
        <v>13</v>
      </c>
      <c r="B22" s="74" t="s">
        <v>12</v>
      </c>
      <c r="C22" s="31">
        <f>'приложение 4'!F41</f>
        <v>400000</v>
      </c>
      <c r="D22" s="21"/>
    </row>
    <row r="23" spans="1:4" ht="15">
      <c r="A23" s="73" t="s">
        <v>15</v>
      </c>
      <c r="B23" s="74" t="s">
        <v>14</v>
      </c>
      <c r="C23" s="31">
        <f>'приложение 4'!F47</f>
        <v>7449515.04</v>
      </c>
      <c r="D23" s="21"/>
    </row>
    <row r="24" spans="1:4" ht="15">
      <c r="A24" s="69" t="s">
        <v>268</v>
      </c>
      <c r="B24" s="70" t="s">
        <v>16</v>
      </c>
      <c r="C24" s="29">
        <f aca="true" t="shared" si="0" ref="C24">C25</f>
        <v>298320</v>
      </c>
      <c r="D24" s="21"/>
    </row>
    <row r="25" spans="1:4" ht="15">
      <c r="A25" s="73" t="s">
        <v>19</v>
      </c>
      <c r="B25" s="74" t="s">
        <v>18</v>
      </c>
      <c r="C25" s="31">
        <f>'приложение 4'!F85</f>
        <v>298320</v>
      </c>
      <c r="D25" s="21"/>
    </row>
    <row r="26" spans="1:4" ht="24">
      <c r="A26" s="69" t="s">
        <v>269</v>
      </c>
      <c r="B26" s="75" t="s">
        <v>21</v>
      </c>
      <c r="C26" s="29">
        <f>C27+C28</f>
        <v>3641789.15</v>
      </c>
      <c r="D26" s="21"/>
    </row>
    <row r="27" spans="1:4" ht="24">
      <c r="A27" s="73" t="s">
        <v>24</v>
      </c>
      <c r="B27" s="74" t="s">
        <v>23</v>
      </c>
      <c r="C27" s="31">
        <f>'приложение 4'!F94</f>
        <v>2641669.15</v>
      </c>
      <c r="D27" s="21"/>
    </row>
    <row r="28" spans="1:4" ht="15">
      <c r="A28" s="73" t="s">
        <v>50</v>
      </c>
      <c r="B28" s="74" t="s">
        <v>80</v>
      </c>
      <c r="C28" s="31">
        <f>'приложение 4'!F117</f>
        <v>1000120</v>
      </c>
      <c r="D28" s="21"/>
    </row>
    <row r="29" spans="1:4" ht="15">
      <c r="A29" s="69" t="s">
        <v>270</v>
      </c>
      <c r="B29" s="76" t="s">
        <v>113</v>
      </c>
      <c r="C29" s="29">
        <f>C30+C31</f>
        <v>10368028</v>
      </c>
      <c r="D29" s="21"/>
    </row>
    <row r="30" spans="1:4" ht="15">
      <c r="A30" s="73" t="s">
        <v>116</v>
      </c>
      <c r="B30" s="77" t="s">
        <v>118</v>
      </c>
      <c r="C30" s="31">
        <f>'приложение 4'!F126</f>
        <v>10218028</v>
      </c>
      <c r="D30" s="21"/>
    </row>
    <row r="31" spans="1:4" ht="15">
      <c r="A31" s="73" t="s">
        <v>111</v>
      </c>
      <c r="B31" s="77" t="s">
        <v>112</v>
      </c>
      <c r="C31" s="31">
        <f>'приложение 4'!F141</f>
        <v>150000</v>
      </c>
      <c r="D31" s="21"/>
    </row>
    <row r="32" spans="1:4" ht="15">
      <c r="A32" s="69" t="s">
        <v>271</v>
      </c>
      <c r="B32" s="76" t="s">
        <v>25</v>
      </c>
      <c r="C32" s="29">
        <f>C33+C35+C34</f>
        <v>26992700.26</v>
      </c>
      <c r="D32" s="21"/>
    </row>
    <row r="33" spans="1:4" ht="15">
      <c r="A33" s="73" t="s">
        <v>28</v>
      </c>
      <c r="B33" s="77" t="s">
        <v>27</v>
      </c>
      <c r="C33" s="31">
        <f>'приложение 4'!F151</f>
        <v>4839345</v>
      </c>
      <c r="D33" s="21"/>
    </row>
    <row r="34" spans="1:4" ht="15">
      <c r="A34" s="73" t="s">
        <v>29</v>
      </c>
      <c r="B34" s="78" t="s">
        <v>105</v>
      </c>
      <c r="C34" s="31">
        <f>'приложение 4'!F173</f>
        <v>7936423.03</v>
      </c>
      <c r="D34" s="21"/>
    </row>
    <row r="35" spans="1:4" ht="15">
      <c r="A35" s="73" t="s">
        <v>31</v>
      </c>
      <c r="B35" s="78" t="s">
        <v>30</v>
      </c>
      <c r="C35" s="31">
        <f>'приложение 4'!F194</f>
        <v>14216932.23</v>
      </c>
      <c r="D35" s="21"/>
    </row>
    <row r="36" spans="1:4" ht="15">
      <c r="A36" s="69" t="s">
        <v>272</v>
      </c>
      <c r="B36" s="76" t="s">
        <v>32</v>
      </c>
      <c r="C36" s="29">
        <f aca="true" t="shared" si="1" ref="C36">C37</f>
        <v>150000</v>
      </c>
      <c r="D36" s="21"/>
    </row>
    <row r="37" spans="1:4" ht="15">
      <c r="A37" s="73" t="s">
        <v>35</v>
      </c>
      <c r="B37" s="72" t="s">
        <v>34</v>
      </c>
      <c r="C37" s="31">
        <f>'приложение 4'!F224</f>
        <v>150000</v>
      </c>
      <c r="D37" s="21"/>
    </row>
    <row r="38" spans="1:4" ht="15">
      <c r="A38" s="69" t="s">
        <v>273</v>
      </c>
      <c r="B38" s="70" t="s">
        <v>36</v>
      </c>
      <c r="C38" s="29">
        <f>C39</f>
        <v>6826946.74</v>
      </c>
      <c r="D38" s="21"/>
    </row>
    <row r="39" spans="1:4" ht="15">
      <c r="A39" s="73" t="s">
        <v>39</v>
      </c>
      <c r="B39" s="72" t="s">
        <v>38</v>
      </c>
      <c r="C39" s="31">
        <f>'приложение 4'!F236</f>
        <v>6826946.74</v>
      </c>
      <c r="D39" s="21"/>
    </row>
    <row r="40" spans="1:4" ht="15">
      <c r="A40" s="69" t="s">
        <v>274</v>
      </c>
      <c r="B40" s="70" t="s">
        <v>40</v>
      </c>
      <c r="C40" s="29">
        <f>C41</f>
        <v>20526000</v>
      </c>
      <c r="D40" s="21"/>
    </row>
    <row r="41" spans="1:4" ht="15">
      <c r="A41" s="73" t="s">
        <v>43</v>
      </c>
      <c r="B41" s="72" t="s">
        <v>42</v>
      </c>
      <c r="C41" s="31">
        <f>'приложение 4'!F256</f>
        <v>20526000</v>
      </c>
      <c r="D41" s="21"/>
    </row>
    <row r="42" spans="1:4" ht="15">
      <c r="A42" s="69" t="s">
        <v>275</v>
      </c>
      <c r="B42" s="70" t="s">
        <v>44</v>
      </c>
      <c r="C42" s="29">
        <f>C43</f>
        <v>2992779.84</v>
      </c>
      <c r="D42" s="21"/>
    </row>
    <row r="43" spans="1:4" ht="15">
      <c r="A43" s="73" t="s">
        <v>46</v>
      </c>
      <c r="B43" s="72" t="s">
        <v>99</v>
      </c>
      <c r="C43" s="31">
        <f>'приложение 4'!F288</f>
        <v>2992779.84</v>
      </c>
      <c r="D43" s="21"/>
    </row>
    <row r="44" spans="1:4" ht="15">
      <c r="A44" s="4"/>
      <c r="B44" s="79"/>
      <c r="C44" s="32"/>
      <c r="D44" s="21"/>
    </row>
    <row r="45" spans="1:4" ht="15">
      <c r="A45" s="4"/>
      <c r="B45" s="16"/>
      <c r="C45" s="29"/>
      <c r="D45" s="21"/>
    </row>
    <row r="46" spans="1:4" ht="15">
      <c r="A46" s="4"/>
      <c r="B46" s="16"/>
      <c r="C46" s="29"/>
      <c r="D46" s="21"/>
    </row>
    <row r="94" ht="15">
      <c r="D94" s="21"/>
    </row>
    <row r="99" ht="15">
      <c r="D99" s="21"/>
    </row>
    <row r="100" ht="15">
      <c r="D100" s="21"/>
    </row>
    <row r="101" ht="15">
      <c r="D101" s="21"/>
    </row>
    <row r="103" ht="15">
      <c r="D103" s="21"/>
    </row>
    <row r="104" ht="15">
      <c r="D104" s="21"/>
    </row>
    <row r="106" ht="15">
      <c r="D106" s="21"/>
    </row>
    <row r="107" ht="15">
      <c r="D107" s="21"/>
    </row>
    <row r="108" ht="15">
      <c r="D108" s="21"/>
    </row>
    <row r="114" ht="15">
      <c r="D114" s="21"/>
    </row>
    <row r="115" ht="15">
      <c r="D115" s="21"/>
    </row>
    <row r="117" ht="15">
      <c r="D117" s="21"/>
    </row>
    <row r="118" ht="15">
      <c r="D118" s="21"/>
    </row>
    <row r="121" ht="15">
      <c r="D121" s="21"/>
    </row>
    <row r="127" ht="15">
      <c r="D127" s="21"/>
    </row>
    <row r="128" ht="15">
      <c r="D128" s="21"/>
    </row>
    <row r="129" ht="15">
      <c r="D129" s="21"/>
    </row>
    <row r="130" ht="15">
      <c r="D130" s="21"/>
    </row>
    <row r="131" ht="15">
      <c r="D131" s="21"/>
    </row>
    <row r="132" ht="15">
      <c r="D132" s="21"/>
    </row>
    <row r="133" ht="15">
      <c r="D133" s="21"/>
    </row>
    <row r="134" ht="15">
      <c r="D134" s="21"/>
    </row>
    <row r="135" ht="15">
      <c r="D135" s="21"/>
    </row>
    <row r="136" ht="15">
      <c r="D136" s="21"/>
    </row>
    <row r="137" ht="15">
      <c r="D137" s="21"/>
    </row>
    <row r="138" ht="15">
      <c r="D138" s="21"/>
    </row>
    <row r="139" ht="15">
      <c r="D139" s="21"/>
    </row>
    <row r="153" ht="15">
      <c r="D153" s="21"/>
    </row>
    <row r="155" ht="15">
      <c r="D155" s="21"/>
    </row>
    <row r="156" ht="15">
      <c r="D156" s="21"/>
    </row>
    <row r="157" ht="15">
      <c r="D157" s="21"/>
    </row>
    <row r="158" ht="15">
      <c r="D158" s="21"/>
    </row>
    <row r="159" ht="15">
      <c r="D159" s="21"/>
    </row>
    <row r="160" ht="15">
      <c r="D160" s="21"/>
    </row>
    <row r="161" ht="15">
      <c r="D161" s="21"/>
    </row>
    <row r="162" ht="15">
      <c r="D162" s="21"/>
    </row>
    <row r="163" ht="15">
      <c r="D163" s="21"/>
    </row>
    <row r="164" ht="15">
      <c r="D164" s="21"/>
    </row>
    <row r="165" ht="15">
      <c r="D165" s="21"/>
    </row>
    <row r="166" ht="15">
      <c r="D166" s="21"/>
    </row>
    <row r="167" ht="15">
      <c r="D167" s="21"/>
    </row>
    <row r="168" ht="15">
      <c r="D168" s="21"/>
    </row>
    <row r="169" ht="15">
      <c r="D169" s="21"/>
    </row>
    <row r="170" ht="15">
      <c r="D170" s="21"/>
    </row>
    <row r="171" ht="15">
      <c r="D171" s="21"/>
    </row>
    <row r="172" ht="15">
      <c r="D172" s="21"/>
    </row>
    <row r="180" s="36" customFormat="1" ht="15">
      <c r="D180" s="37"/>
    </row>
    <row r="183" s="36" customFormat="1" ht="15">
      <c r="D183" s="37"/>
    </row>
    <row r="184" ht="15">
      <c r="D184" s="21"/>
    </row>
    <row r="202" ht="15">
      <c r="D202" s="21"/>
    </row>
    <row r="205" ht="15">
      <c r="D205" s="21"/>
    </row>
  </sheetData>
  <mergeCells count="1">
    <mergeCell ref="A11:C1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2016-04-06T10:48:30Z</dcterms:modified>
  <cp:category/>
  <cp:version/>
  <cp:contentType/>
  <cp:contentStatus/>
</cp:coreProperties>
</file>