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360" windowWidth="12120" windowHeight="8595" activeTab="3"/>
  </bookViews>
  <sheets>
    <sheet name="приложение 1" sheetId="2" r:id="rId1"/>
    <sheet name="приложение 2" sheetId="4" r:id="rId2"/>
    <sheet name="приложение 3" sheetId="5" r:id="rId3"/>
    <sheet name="приложение 4" sheetId="6" r:id="rId4"/>
    <sheet name="Резервный фонд" sheetId="8" r:id="rId5"/>
    <sheet name="муниц.долг." sheetId="10" r:id="rId6"/>
    <sheet name="отчет о мун. служ." sheetId="12" r:id="rId7"/>
    <sheet name="отчет по МП" sheetId="13" r:id="rId8"/>
    <sheet name="Отчет о дорожном фонде" sheetId="14" r:id="rId9"/>
  </sheets>
  <definedNames>
    <definedName name="DataRange">'приложение 1'!#REF!</definedName>
    <definedName name="_xlnm.Print_Titles" localSheetId="0">'приложение 1'!$A:$G,'приложение 1'!$9:$10</definedName>
    <definedName name="_xlnm.Print_Titles" localSheetId="1">'приложение 2'!$A:$F,'приложение 2'!$9:$12</definedName>
    <definedName name="_xlnm.Print_Area" localSheetId="1">'приложение 2'!$A$1:$F$336</definedName>
  </definedNames>
  <calcPr calcId="124519"/>
</workbook>
</file>

<file path=xl/calcChain.xml><?xml version="1.0" encoding="utf-8"?>
<calcChain xmlns="http://schemas.openxmlformats.org/spreadsheetml/2006/main">
  <c r="C78" i="13"/>
  <c r="C77" s="1"/>
  <c r="D46"/>
  <c r="D99"/>
  <c r="D97"/>
  <c r="D75"/>
  <c r="D74" s="1"/>
  <c r="D72"/>
  <c r="D67"/>
  <c r="D58"/>
  <c r="D57" s="1"/>
  <c r="D19"/>
  <c r="D18" s="1"/>
  <c r="C99"/>
  <c r="C97"/>
  <c r="C75"/>
  <c r="C74" s="1"/>
  <c r="C72"/>
  <c r="C67"/>
  <c r="C58"/>
  <c r="C57" s="1"/>
  <c r="C88" l="1"/>
  <c r="C87" s="1"/>
  <c r="C61"/>
  <c r="C60" s="1"/>
  <c r="C23"/>
  <c r="C22" s="1"/>
  <c r="C46"/>
  <c r="C45" s="1"/>
  <c r="C69"/>
  <c r="C66" s="1"/>
  <c r="C82"/>
  <c r="C81" s="1"/>
  <c r="C102"/>
  <c r="C101" s="1"/>
  <c r="D23"/>
  <c r="D22" s="1"/>
  <c r="D45"/>
  <c r="D54"/>
  <c r="D53" s="1"/>
  <c r="D61"/>
  <c r="D60" s="1"/>
  <c r="D82"/>
  <c r="D81" s="1"/>
  <c r="C19"/>
  <c r="C18" s="1"/>
  <c r="C27"/>
  <c r="C26" s="1"/>
  <c r="D69"/>
  <c r="D66" s="1"/>
  <c r="D102"/>
  <c r="D101" s="1"/>
  <c r="D41"/>
  <c r="D40" s="1"/>
  <c r="C54"/>
  <c r="C53" s="1"/>
  <c r="C41"/>
  <c r="C40" s="1"/>
  <c r="D78"/>
  <c r="D77" s="1"/>
  <c r="D14"/>
  <c r="D13" s="1"/>
  <c r="D12" s="1"/>
  <c r="D88"/>
  <c r="D87" s="1"/>
  <c r="C14"/>
  <c r="C13" s="1"/>
  <c r="C12" l="1"/>
  <c r="C93"/>
  <c r="C92" s="1"/>
  <c r="C36"/>
  <c r="C35" s="1"/>
  <c r="D93"/>
  <c r="D92" s="1"/>
  <c r="D27"/>
  <c r="D26" s="1"/>
  <c r="D36"/>
  <c r="D35" s="1"/>
  <c r="C5" l="1"/>
  <c r="D5"/>
  <c r="F16" i="5" l="1"/>
  <c r="E42"/>
  <c r="E41"/>
  <c r="E40"/>
  <c r="E39"/>
  <c r="G39" s="1"/>
  <c r="E38"/>
  <c r="E37"/>
  <c r="E36" s="1"/>
  <c r="G36" s="1"/>
  <c r="E35"/>
  <c r="E34" s="1"/>
  <c r="G34" s="1"/>
  <c r="E33"/>
  <c r="G33" s="1"/>
  <c r="E32"/>
  <c r="E31"/>
  <c r="E30" s="1"/>
  <c r="E29"/>
  <c r="G29" s="1"/>
  <c r="E28"/>
  <c r="E27"/>
  <c r="E26" s="1"/>
  <c r="E25"/>
  <c r="E24"/>
  <c r="E23"/>
  <c r="E22"/>
  <c r="E21"/>
  <c r="E20" s="1"/>
  <c r="E19"/>
  <c r="E18" s="1"/>
  <c r="F18" s="1"/>
  <c r="E17"/>
  <c r="E16"/>
  <c r="E15"/>
  <c r="G15" s="1"/>
  <c r="E14"/>
  <c r="E13"/>
  <c r="E11" s="1"/>
  <c r="G16"/>
  <c r="D11"/>
  <c r="D42"/>
  <c r="D41" s="1"/>
  <c r="D40"/>
  <c r="D38"/>
  <c r="D37"/>
  <c r="D35"/>
  <c r="D33"/>
  <c r="D32"/>
  <c r="D31"/>
  <c r="D29"/>
  <c r="D28"/>
  <c r="D27"/>
  <c r="D25"/>
  <c r="D24"/>
  <c r="D22"/>
  <c r="D21"/>
  <c r="D19"/>
  <c r="D17"/>
  <c r="D16"/>
  <c r="D15"/>
  <c r="D14"/>
  <c r="D13" s="1"/>
  <c r="F336" i="4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C10" i="13"/>
  <c r="C8"/>
  <c r="D10"/>
  <c r="D8"/>
  <c r="G40" i="5"/>
  <c r="D36"/>
  <c r="D34"/>
  <c r="D30"/>
  <c r="G28"/>
  <c r="D26"/>
  <c r="G25"/>
  <c r="G24"/>
  <c r="D23"/>
  <c r="G23" s="1"/>
  <c r="D20"/>
  <c r="G19"/>
  <c r="D18"/>
  <c r="G17"/>
  <c r="H11" i="6"/>
  <c r="B11" i="8"/>
  <c r="I11" i="6"/>
  <c r="G44" i="2"/>
  <c r="D39" i="5"/>
  <c r="G22"/>
  <c r="G27"/>
  <c r="D7" i="13" l="1"/>
  <c r="C7"/>
  <c r="F19" i="5"/>
  <c r="G20"/>
  <c r="G35"/>
  <c r="G41"/>
  <c r="G42"/>
  <c r="G26"/>
  <c r="G18"/>
  <c r="G13"/>
  <c r="F11"/>
  <c r="F13"/>
  <c r="G30"/>
  <c r="G14"/>
  <c r="G37"/>
  <c r="G21"/>
  <c r="G11" l="1"/>
</calcChain>
</file>

<file path=xl/sharedStrings.xml><?xml version="1.0" encoding="utf-8"?>
<sst xmlns="http://schemas.openxmlformats.org/spreadsheetml/2006/main" count="1218" uniqueCount="832">
  <si>
    <t>Приложение 1</t>
  </si>
  <si>
    <t xml:space="preserve">к Решению Сельской Думы муниципального образования сельского поселения село Ворсино </t>
  </si>
  <si>
    <t>Исполнено</t>
  </si>
  <si>
    <t>МУНИЦИПАЛЬНОГО ОБРАЗОВАНИЯ СЕЛЬСКОГО ПОСЕЛЕНИЯ СЕЛО ВОРСИНО</t>
  </si>
  <si>
    <t>ИТОГО</t>
  </si>
  <si>
    <t>ИСПОЛНЕНИЕ ДОХОДОВ БЮДЖЕТА</t>
  </si>
  <si>
    <t>Код дохода по бюджетной классификацией</t>
  </si>
  <si>
    <t>0000</t>
  </si>
  <si>
    <t>182</t>
  </si>
  <si>
    <t>01</t>
  </si>
  <si>
    <t>110</t>
  </si>
  <si>
    <t>10</t>
  </si>
  <si>
    <t>120</t>
  </si>
  <si>
    <t>003</t>
  </si>
  <si>
    <t>180</t>
  </si>
  <si>
    <t>151</t>
  </si>
  <si>
    <t>3</t>
  </si>
  <si>
    <t>Наименование показателей</t>
  </si>
  <si>
    <t>1000</t>
  </si>
  <si>
    <t>3000</t>
  </si>
  <si>
    <t>Приложение 2</t>
  </si>
  <si>
    <t>Приложение 3</t>
  </si>
  <si>
    <t>ИСПОЛНЕНИЕ РАСХОДОВ БЮДЖЕТА</t>
  </si>
  <si>
    <t>Наименование главных распорядителей и наименование показателей бюджетной классификации</t>
  </si>
  <si>
    <t>Уточненный план</t>
  </si>
  <si>
    <t>% исполнения</t>
  </si>
  <si>
    <t>4</t>
  </si>
  <si>
    <t>5</t>
  </si>
  <si>
    <t>Расходы бюджета - всего</t>
  </si>
  <si>
    <t>в том числе:</t>
  </si>
  <si>
    <t>Администрация муниципального образования сельского поселения село Ворсино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</si>
  <si>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</si>
  <si>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</si>
  <si>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</si>
  <si>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</si>
  <si>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</si>
  <si>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</si>
  <si>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</si>
  <si>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</si>
  <si>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0111</t>
  </si>
  <si>
    <t>Другие общегосударственные вопросы</t>
  </si>
  <si>
    <t>0113</t>
  </si>
  <si>
    <t>Мобилизационная 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</si>
  <si>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</si>
  <si>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</si>
  <si>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</si>
  <si>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0309</t>
  </si>
  <si>
    <t>Обеспечение пожарной безопасности</t>
  </si>
  <si>
    <t>0310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</si>
  <si>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</si>
  <si>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</si>
  <si>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</si>
  <si>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</si>
  <si>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</si>
  <si>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</si>
  <si>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</si>
  <si>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</si>
  <si>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</si>
  <si>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</si>
  <si>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Социальное обеспечение населения</t>
  </si>
  <si>
    <t>1003</t>
  </si>
  <si>
    <t>Физическая культура</t>
  </si>
  <si>
    <t>1101</t>
  </si>
  <si>
    <t>Приложение 4</t>
  </si>
  <si>
    <t>Раздел, подраздел</t>
  </si>
  <si>
    <t>РАСХОДЫ БЮДЖЕТА, ВСЕГО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</si>
  <si>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</si>
  <si>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</si>
  <si>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</si>
  <si>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</si>
  <si>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</si>
  <si>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</si>
  <si>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</si>
  <si>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</si>
  <si>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</si>
  <si>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</si>
  <si>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</si>
  <si>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КУЛЬТУРА И КИНЕМОТОГРАФИЯ</t>
  </si>
  <si>
    <t>СОЦИАЛЬНАЯ ПОЛИТИКА</t>
  </si>
  <si>
    <t>ФИЗИЧЕСКАЯ КУЛЬТУРА И СПОРТ</t>
  </si>
  <si>
    <t>ИСПОЛНЕНИЕ ИСТОЧНИКОВ ФИНАНСИРОВАНИЯ ДЕФИЦИТА БЮДЖЕТА</t>
  </si>
  <si>
    <t>КБК</t>
  </si>
  <si>
    <t>Наименование показателей бюджетной классификации</t>
  </si>
  <si>
    <t>Уточненные бюджетные назначения</t>
  </si>
  <si>
    <t>Источники финансирования дефицита бюджета - всего</t>
  </si>
  <si>
    <t>920</t>
  </si>
  <si>
    <t>01050201</t>
  </si>
  <si>
    <t>510</t>
  </si>
  <si>
    <t>610</t>
  </si>
  <si>
    <t xml:space="preserve">Сумма </t>
  </si>
  <si>
    <t>Наименование распорядительного документа</t>
  </si>
  <si>
    <t>номер</t>
  </si>
  <si>
    <t>дата</t>
  </si>
  <si>
    <t>Номер счета бюджетного учета</t>
  </si>
  <si>
    <t>Сумма</t>
  </si>
  <si>
    <t>документ-основание</t>
  </si>
  <si>
    <t>Вид (долговой инструмент)</t>
  </si>
  <si>
    <t>0700</t>
  </si>
  <si>
    <t>0707</t>
  </si>
  <si>
    <t>0409</t>
  </si>
  <si>
    <t>Дорожное хозяйство (дорожные фонды)</t>
  </si>
  <si>
    <t>ОБРАЗОВАНИЕ</t>
  </si>
  <si>
    <t>Молодежная политика и оздоровление детей</t>
  </si>
  <si>
    <t>Возникновение за должности</t>
  </si>
  <si>
    <t>Срок погашения за задолженности (окончания действия обязательства)</t>
  </si>
  <si>
    <t>140</t>
  </si>
  <si>
    <t>Иные закупки товаров, работ и услуг для обеспечения государственных (муниципальных) нужд</t>
  </si>
  <si>
    <t>Муниципальная программа "Кадровая политика в муниципальном образовании сельском поселении село Ворсино"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</si>
  <si>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</si>
  <si>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</si>
  <si>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</si>
  <si>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Закупка товаров, работ и услуг для государственных (муниципальных) нужд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</si>
  <si>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</si>
  <si>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мероприятий по обеспечению пожарной безопасности на территории поселения</t>
  </si>
  <si>
    <t>Муниципальная программа "Развитие дорожного хозяйства муниципального образования сельского поселения село Ворсино"</t>
  </si>
  <si>
    <t>Реализация мероприятий в области земельных отношений и инвентаризации объектов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</si>
  <si>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</si>
  <si>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</si>
  <si>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Муниципальная программа "Молодёжь муниципального образования сельского поселения село Ворсино"</t>
  </si>
  <si>
    <t>Вовлечение молодёжи в социальную политику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</si>
  <si>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</si>
  <si>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</si>
  <si>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обеспечение деятельности муниципальных учреждений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</si>
  <si>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</si>
  <si>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 xml:space="preserve">   </t>
  </si>
  <si>
    <t>Обеспечение безопасности дорожного движения</t>
  </si>
  <si>
    <t>Прочие мероприятия по благоустройству</t>
  </si>
  <si>
    <t>2100</t>
  </si>
  <si>
    <t>0021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</si>
  <si>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</si>
  <si>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</si>
  <si>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</si>
  <si>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</si>
  <si>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</si>
  <si>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</si>
  <si>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</si>
  <si>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</si>
  <si>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</si>
  <si>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</si>
  <si>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</si>
  <si>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</si>
  <si>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</si>
  <si>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</si>
  <si>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</si>
  <si>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</si>
  <si>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</si>
  <si>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</si>
  <si>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</si>
  <si>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</si>
  <si>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</si>
  <si>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Подпрограмма "Старшее поколение" муниципальной программы "Развитие систем социального обеспечения населения"</t>
  </si>
  <si>
    <t>Неисполненные назначения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</si>
  <si>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</si>
  <si>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6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</si>
  <si>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</si>
  <si>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</si>
  <si>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Межбюджетные трансферты, передаваемые бюджетам сельских  поселений для компенсации расходов возникших результате реализации  полномочий по организации в границах поселения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 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</si>
  <si>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81 0 00 00420</t>
  </si>
  <si>
    <t>68 0 01 00400</t>
  </si>
  <si>
    <t>75 0 00 00480</t>
  </si>
  <si>
    <t>09 0 01 00600</t>
  </si>
  <si>
    <t>08 0 01 00750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</si>
  <si>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</si>
  <si>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08 0 00 00000</t>
  </si>
  <si>
    <t>08 0 01 08020</t>
  </si>
  <si>
    <t>23 0 00 00000</t>
  </si>
  <si>
    <t>23 0 01 23010</t>
  </si>
  <si>
    <t xml:space="preserve">  Празднование Дня Победы</t>
  </si>
  <si>
    <t>27 0 01 00000</t>
  </si>
  <si>
    <t>27 0 01 27010</t>
  </si>
  <si>
    <t xml:space="preserve">  Благоустройство памятных мест</t>
  </si>
  <si>
    <t>38 0 00 00000</t>
  </si>
  <si>
    <t>38 0 01 98030</t>
  </si>
  <si>
    <t>Увеличение прочих остатков денежных средств бюджетов сельский поселений</t>
  </si>
  <si>
    <t>Уменьшение прочих остатков денежных средств бюджетов сельский поселений</t>
  </si>
  <si>
    <t xml:space="preserve">  Межбюджетные трансферты</t>
  </si>
  <si>
    <t xml:space="preserve">  Иные межбюджетные трансферты</t>
  </si>
  <si>
    <t>88 8 00 51180</t>
  </si>
  <si>
    <t>09 0 00 00000</t>
  </si>
  <si>
    <t>09 0 01 09020</t>
  </si>
  <si>
    <t>09 0 01 09050</t>
  </si>
  <si>
    <t>09 0 01 09060</t>
  </si>
  <si>
    <t xml:space="preserve">  Расходы на обеспечение деятельности ДДС</t>
  </si>
  <si>
    <t xml:space="preserve">  Расходы на обеспечение деятельности ДНД</t>
  </si>
  <si>
    <t xml:space="preserve">  Предупреждение и ликвидация чрезвычайных ситуаций</t>
  </si>
  <si>
    <t>09 0 01 09080</t>
  </si>
  <si>
    <t>09 0 01 09110</t>
  </si>
  <si>
    <t xml:space="preserve">  Материально-техническое обеспечение в области безопасности жизнедеятельности</t>
  </si>
  <si>
    <t xml:space="preserve">  Мероприятия по решению вопросов жизнедеятельности жителей поселений</t>
  </si>
  <si>
    <t>09 0 01 09090</t>
  </si>
  <si>
    <t>24 0 01 24010</t>
  </si>
  <si>
    <t>24 0 00 00000</t>
  </si>
  <si>
    <t>24 0 01 24020</t>
  </si>
  <si>
    <t>24 0 01 24040</t>
  </si>
  <si>
    <t xml:space="preserve">  Содержание сети автомобильных дорог</t>
  </si>
  <si>
    <t xml:space="preserve">  Ремонт и капитальный ремонт сети автомобильных дорог</t>
  </si>
  <si>
    <t>24 0 01 24051</t>
  </si>
  <si>
    <t xml:space="preserve">  Мероприятия по эффективному использованию муниципального имущества</t>
  </si>
  <si>
    <t>38 0 01 98050</t>
  </si>
  <si>
    <t>38 0 01 98070</t>
  </si>
  <si>
    <t xml:space="preserve">  Иные бюджетные ассигнования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</si>
  <si>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</si>
  <si>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</si>
  <si>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</si>
  <si>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>19 0 00 00000</t>
  </si>
  <si>
    <t>19 0 01 19010</t>
  </si>
  <si>
    <t xml:space="preserve">  Санитарная очистка территории</t>
  </si>
  <si>
    <t>19 0 01 19020</t>
  </si>
  <si>
    <t xml:space="preserve">  Организация ритуальных услуг и содержание мест захоронения</t>
  </si>
  <si>
    <t>19 0 01 19030</t>
  </si>
  <si>
    <t xml:space="preserve">  Содержание зеленого хозяйства</t>
  </si>
  <si>
    <t>19 0 01 19040</t>
  </si>
  <si>
    <t xml:space="preserve">  Организация сбора и вывоза бытовых отходов и мусора</t>
  </si>
  <si>
    <t>19 0 01 19050</t>
  </si>
  <si>
    <t>19 0 01 19060</t>
  </si>
  <si>
    <t>46 0 00 00000</t>
  </si>
  <si>
    <t>46 0 01 46010</t>
  </si>
  <si>
    <t>46 0 01 46080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</si>
  <si>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</si>
  <si>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казенных учреждений</t>
  </si>
  <si>
    <t xml:space="preserve">  Привлечение молодёжи к работе в летний период</t>
  </si>
  <si>
    <t>Муниципальная программа "Развитие культуры в сельском поселении село Ворсино"</t>
  </si>
  <si>
    <t>11 0 00 00000</t>
  </si>
  <si>
    <t xml:space="preserve">  Уплата налогов, сборов и иных платежей</t>
  </si>
  <si>
    <t>27 0 00 00000</t>
  </si>
  <si>
    <t>03 0 00 00000</t>
  </si>
  <si>
    <t>Проведение мероприятий для граждан пожилого возраста и инвалидов</t>
  </si>
  <si>
    <t xml:space="preserve">  Развитие социального обслуживания семей и детей</t>
  </si>
  <si>
    <t>03 2 00 00000</t>
  </si>
  <si>
    <t>03 1 00 00000</t>
  </si>
  <si>
    <t>13 0 00 00000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</si>
  <si>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</si>
  <si>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</si>
  <si>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итого</t>
  </si>
  <si>
    <t>Наименование</t>
  </si>
  <si>
    <t>Целевая статья</t>
  </si>
  <si>
    <t>Муниципальная программа "Развитие систем социального обеспечения населения"</t>
  </si>
  <si>
    <t>Подпрограмма "Семья и дети" муниципальной программы " Развитие систем социального обеспечения населения"</t>
  </si>
  <si>
    <t>Развитие социального обслуживания семей и детей</t>
  </si>
  <si>
    <t xml:space="preserve">Муниципальная программа "Безопасность жизнедеятельности на территории муниципального образования сельского поселения село Ворсино" </t>
  </si>
  <si>
    <t>Резервный фонд местных администраций</t>
  </si>
  <si>
    <t>Предупреждение и ликвидация чрезвычайных ситуаций</t>
  </si>
  <si>
    <t>Расходы на обеспечение деятельности ДДС</t>
  </si>
  <si>
    <t>Расходы на обеспечение деятельности ДНД</t>
  </si>
  <si>
    <t>Материально-техническое обеспечение в области безопасности жизнедеятельности</t>
  </si>
  <si>
    <t>Мероприятия по решению вопросов жизнедеятельности жителей поселений</t>
  </si>
  <si>
    <t>13 0 01 00590</t>
  </si>
  <si>
    <t>Санитарная очистка территории</t>
  </si>
  <si>
    <t>Организация ритуальных услуг и содержание мест захоронения</t>
  </si>
  <si>
    <t>Содержание зеленого хозяйства</t>
  </si>
  <si>
    <t>Организацию сбора и вывоза бытовых отходов и мусора</t>
  </si>
  <si>
    <t>Мероприятия по информированию населения</t>
  </si>
  <si>
    <t>Содержание сетей автомобиль дорог</t>
  </si>
  <si>
    <t>Ремонт и капитальный ремонт сети автомобильных дорог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</si>
  <si>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</si>
  <si>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Благоустройство памятных мест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</si>
  <si>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</si>
  <si>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</si>
  <si>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Проведение сервисного обслуживания, ремонт и установка узлов учета</t>
  </si>
  <si>
    <t>30 0 01 90050</t>
  </si>
  <si>
    <t>Мероприятия по эффективному использованию муниципального имущества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</si>
  <si>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</si>
  <si>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Привлечение молодёжи к работе в летний период</t>
  </si>
  <si>
    <t>68 0 00 00000</t>
  </si>
  <si>
    <t>Причины отклонений</t>
  </si>
  <si>
    <t>Муниципальные служащие</t>
  </si>
  <si>
    <t>Должности, не являющиеся должностями муниципальной службы</t>
  </si>
  <si>
    <t>Должности, отнесенные к рабочим и служащим</t>
  </si>
  <si>
    <t>Глава администрации</t>
  </si>
  <si>
    <t>Муниципальное казенное учреждение "Дворец Культуры Ворсино</t>
  </si>
  <si>
    <t>Муниципальное казенное учреждение «Центр физкультуры и спорта муниципального образования сельского поселения село Ворсино»</t>
  </si>
  <si>
    <t>Численность согласно штатному расписанию</t>
  </si>
  <si>
    <t>Фонд опла труда</t>
  </si>
  <si>
    <t>Взносы по обязательному социальному страхованию</t>
  </si>
  <si>
    <t>ВУС</t>
  </si>
  <si>
    <t>Среднесписочная численность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</si>
  <si>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</si>
  <si>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5000</t>
  </si>
  <si>
    <t>161</t>
  </si>
  <si>
    <t>6000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</si>
  <si>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</si>
  <si>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Наименование показателя</t>
  </si>
  <si>
    <t>Код расхода по бюджетной классификации</t>
  </si>
  <si>
    <t>Утвержденные бюджетные назначения</t>
  </si>
  <si>
    <t>x</t>
  </si>
  <si>
    <t xml:space="preserve">  ОБЩЕГОСУДАРСТВЕННЫЕ ВОПРОСЫ</t>
  </si>
  <si>
    <t>003 0100 00 0 00 00000 000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</si>
  <si>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</si>
  <si>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003 0103 00 0 00 00000 000</t>
  </si>
  <si>
    <t xml:space="preserve">  Депутаты представительного органа муниципального образования</t>
  </si>
  <si>
    <t>003 0103 81 0 00 00420 000</t>
  </si>
  <si>
    <t>003 0103 81 0 00 00420 100</t>
  </si>
  <si>
    <t xml:space="preserve">  Расходы на выплаты персоналу государственных (муниципальных) органов</t>
  </si>
  <si>
    <t>003 0103 81 0 00 00420 120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</si>
  <si>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</si>
  <si>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003 0104 00 0 00 00000 000</t>
  </si>
  <si>
    <t xml:space="preserve">  Центральный аппарат</t>
  </si>
  <si>
    <t>003 0104 68 0 01 00400 000</t>
  </si>
  <si>
    <t>003 0104 68 0 01 00400 100</t>
  </si>
  <si>
    <t>003 0104 68 0 01 00400 120</t>
  </si>
  <si>
    <t>003 0104 68 0 01 00400 200</t>
  </si>
  <si>
    <t>003 0104 68 0 01 00400 240</t>
  </si>
  <si>
    <t>003 0104 68 0 01 00400 800</t>
  </si>
  <si>
    <t>003 0104 68 0 01 00400 850</t>
  </si>
  <si>
    <t xml:space="preserve">  Глава местной администрации (исполнительно-распорядительного органа муниципального образования)</t>
  </si>
  <si>
    <t>003 0104 75 0 00 00480 000</t>
  </si>
  <si>
    <t>003 0104 75 0 00 00480 100</t>
  </si>
  <si>
    <t>003 0104 75 0 00 00480 120</t>
  </si>
  <si>
    <t xml:space="preserve">  Резервные фонды</t>
  </si>
  <si>
    <t>003 0111 00 0 00 00000 000</t>
  </si>
  <si>
    <t xml:space="preserve">  Резервный фонд местных администраций</t>
  </si>
  <si>
    <t>003 0111 09 0 01 00600 000</t>
  </si>
  <si>
    <t>003 0111 09 0 01 00600 800</t>
  </si>
  <si>
    <t xml:space="preserve">  Резервные средства</t>
  </si>
  <si>
    <t>003 0111 09 0 01 00600 870</t>
  </si>
  <si>
    <t xml:space="preserve">  Другие общегосударственные вопросы</t>
  </si>
  <si>
    <t>003 0113 00 0 00 00000 000</t>
  </si>
  <si>
    <t xml:space="preserve">  Проведение мероприятий для граждан пожилого возраста и инвалидов</t>
  </si>
  <si>
    <t xml:space="preserve">  Кадровый потенциал учреждений и повышение заинтерисованности муниципальных служащих в качестве оказываемых услуг населению</t>
  </si>
  <si>
    <t>003 0113 08 0 01 00750 000</t>
  </si>
  <si>
    <t>003 0113 08 0 01 00750 100</t>
  </si>
  <si>
    <t>003 0113 08 0 01 00750 120</t>
  </si>
  <si>
    <t xml:space="preserve">  Информационное, материально-техническое обеспечение работников органов местного самоуправления, повышение квалификации</t>
  </si>
  <si>
    <t>003 0113 08 0 01 08020 000</t>
  </si>
  <si>
    <t>003 0113 08 0 01 08020 200</t>
  </si>
  <si>
    <t>003 0113 08 0 01 08020 240</t>
  </si>
  <si>
    <t xml:space="preserve">  Мероприятия по информированию населения</t>
  </si>
  <si>
    <t>003 0113 23 0 01 23010 000</t>
  </si>
  <si>
    <t>003 0113 23 0 01 23010 200</t>
  </si>
  <si>
    <t>003 0113 23 0 01 23010 240</t>
  </si>
  <si>
    <t xml:space="preserve">  Мероприятия по проведению Дня села</t>
  </si>
  <si>
    <t>003 0113 27 0 01 27010 000</t>
  </si>
  <si>
    <t>003 0113 27 0 01 27010 200</t>
  </si>
  <si>
    <t>003 0113 27 0 01 27010 240</t>
  </si>
  <si>
    <t>003 0113 27 0 02 27020 000</t>
  </si>
  <si>
    <t>003 0113 27 0 02 27020 200</t>
  </si>
  <si>
    <t>003 0113 27 0 02 27020 240</t>
  </si>
  <si>
    <t xml:space="preserve">  Мероприятия по проведению Нового года</t>
  </si>
  <si>
    <t>003 0113 27 0 03 27060 000</t>
  </si>
  <si>
    <t>003 0113 27 0 03 27060 200</t>
  </si>
  <si>
    <t>003 0113 27 0 03 27060 240</t>
  </si>
  <si>
    <t>003 0113 38 0 01 98030 000</t>
  </si>
  <si>
    <t>003 0113 38 0 01 98030 200</t>
  </si>
  <si>
    <t>003 0113 38 0 01 98030 240</t>
  </si>
  <si>
    <t xml:space="preserve">  Выполнение других обязательств государства</t>
  </si>
  <si>
    <t>003 0113 68 0 01 00920 000</t>
  </si>
  <si>
    <t>003 0113 68 0 01 00920 200</t>
  </si>
  <si>
    <t>003 0113 68 0 01 00920 240</t>
  </si>
  <si>
    <t xml:space="preserve">  Социальное обеспечение и иные выплаты населению</t>
  </si>
  <si>
    <t xml:space="preserve">  Иные выплаты населению</t>
  </si>
  <si>
    <t>003 0113 68 0 01 00920 800</t>
  </si>
  <si>
    <t xml:space="preserve">  Исполнение судебных актов</t>
  </si>
  <si>
    <t>003 0113 68 0 01 00920 830</t>
  </si>
  <si>
    <t>003 0113 68 0 01 00920 850</t>
  </si>
  <si>
    <t xml:space="preserve">  НАЦИОНАЛЬНАЯ ОБОРОНА</t>
  </si>
  <si>
    <t>003 0200 00 0 00 00000 000</t>
  </si>
  <si>
    <t xml:space="preserve">  Мобилизационная и вневойсковая подготовка</t>
  </si>
  <si>
    <t>003 0203 00 0 00 00000 000</t>
  </si>
  <si>
    <t xml:space="preserve">  Осуществление первичного воинского учета на территориях, где отсутствуют военные комиссариаты</t>
  </si>
  <si>
    <t>003 0203 88 8 00 51180 000</t>
  </si>
  <si>
    <t>003 0203 88 8 00 51180 100</t>
  </si>
  <si>
    <t>003 0203 88 8 00 51180 120</t>
  </si>
  <si>
    <t>003 0203 88 8 00 51180 200</t>
  </si>
  <si>
    <t>003 0203 88 8 00 51180 240</t>
  </si>
  <si>
    <t xml:space="preserve">  НАЦИОНАЛЬНАЯ БЕЗОПАСНОСТЬ И ПРАВООХРАНИТЕЛЬНАЯ ДЕЯТЕЛЬНОСТЬ</t>
  </si>
  <si>
    <t>003 0300 00 0 00 00000 000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</si>
  <si>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</si>
  <si>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003 0309 00 0 00 00000 000</t>
  </si>
  <si>
    <t>003 0309 09 0 01 09020 000</t>
  </si>
  <si>
    <t>003 0309 09 0 01 09020 200</t>
  </si>
  <si>
    <t>003 0309 09 0 01 09020 240</t>
  </si>
  <si>
    <t>003 0309 09 0 01 09050 000</t>
  </si>
  <si>
    <t>003 0309 09 0 01 09050 100</t>
  </si>
  <si>
    <t>003 0309 09 0 01 09050 120</t>
  </si>
  <si>
    <t>003 0309 09 0 01 09060 000</t>
  </si>
  <si>
    <t>003 0309 09 0 01 09060 100</t>
  </si>
  <si>
    <t>003 0309 09 0 01 09060 120</t>
  </si>
  <si>
    <t>003 0309 09 0 01 09080 000</t>
  </si>
  <si>
    <t>003 0309 09 0 01 09080 200</t>
  </si>
  <si>
    <t>003 0309 09 0 01 09080 240</t>
  </si>
  <si>
    <t>003 0309 09 0 01 09110 000</t>
  </si>
  <si>
    <t>003 0309 09 0 01 09110 100</t>
  </si>
  <si>
    <t>003 0309 09 0 01 09110 120</t>
  </si>
  <si>
    <t xml:space="preserve">  Обеспечение пожарной безопасности</t>
  </si>
  <si>
    <t>003 0310 00 0 00 00000 000</t>
  </si>
  <si>
    <t xml:space="preserve">  Реализация мероприятий по обеспечению пожарной безопасности на территории поселения</t>
  </si>
  <si>
    <t>003 0310 09 0 01 09090 000</t>
  </si>
  <si>
    <t>003 0310 09 0 01 09090 100</t>
  </si>
  <si>
    <t>003 0310 09 0 01 09090 120</t>
  </si>
  <si>
    <t>003 0310 09 0 01 09090 200</t>
  </si>
  <si>
    <t>003 0310 09 0 01 09090 240</t>
  </si>
  <si>
    <t xml:space="preserve">  НАЦИОНАЛЬНАЯ ЭКОНОМИКА</t>
  </si>
  <si>
    <t>003 0400 00 0 00 00000 000</t>
  </si>
  <si>
    <t xml:space="preserve">  Дорожное хозяйство (дорожные фонды)</t>
  </si>
  <si>
    <t>003 0409 00 0 00 00000 000</t>
  </si>
  <si>
    <t>003 0409 24 0 01 24010 000</t>
  </si>
  <si>
    <t>003 0409 24 0 01 24010 200</t>
  </si>
  <si>
    <t>003 0409 24 0 01 24010 240</t>
  </si>
  <si>
    <t>003 0409 24 0 01 24020 000</t>
  </si>
  <si>
    <t>003 0409 24 0 01 24020 200</t>
  </si>
  <si>
    <t>003 0409 24 0 01 24020 240</t>
  </si>
  <si>
    <t xml:space="preserve">  Обеспечение безопасности дорожного движения</t>
  </si>
  <si>
    <t>003 0409 24 0 01 24040 000</t>
  </si>
  <si>
    <t>003 0409 24 0 01 24040 200</t>
  </si>
  <si>
    <t>003 0409 24 0 01 24040 240</t>
  </si>
  <si>
    <t xml:space="preserve">  Переданные полномочия на содержание, ремонт и капитальный ремонт сети автомобильных дорог за счет средств дорожного фонда</t>
  </si>
  <si>
    <t>003 0409 24 0 01 24051 000</t>
  </si>
  <si>
    <t>003 0409 24 0 01 24051 200</t>
  </si>
  <si>
    <t>003 0409 24 0 01 24051 240</t>
  </si>
  <si>
    <t xml:space="preserve">  Другие вопросы в области национальной экономики</t>
  </si>
  <si>
    <t>003 0412 00 0 00 00000 000</t>
  </si>
  <si>
    <t xml:space="preserve">  Реализация мероприятий в области земельных отношений и инвентаризации объектов</t>
  </si>
  <si>
    <t>003 0412 38 0 01 98050 000</t>
  </si>
  <si>
    <t>003 0412 38 0 01 98050 200</t>
  </si>
  <si>
    <t>003 0412 38 0 01 98050 240</t>
  </si>
  <si>
    <t xml:space="preserve">  ЖИЛИЩНО-КОММУНАЛЬНОЕ ХОЗЯЙСТВО</t>
  </si>
  <si>
    <t>003 0500 00 0 00 00000 000</t>
  </si>
  <si>
    <t xml:space="preserve">  Жилищное хозяйство</t>
  </si>
  <si>
    <t>003 0501 00 0 00 00000 000</t>
  </si>
  <si>
    <t>003 0501 38 0 01 98030 000</t>
  </si>
  <si>
    <t>003 0501 38 0 01 98030 200</t>
  </si>
  <si>
    <t>003 0501 38 0 01 98030 240</t>
  </si>
  <si>
    <t xml:space="preserve">  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счете" регионального оператора</t>
  </si>
  <si>
    <t>003 0501 38 0 01 98070 000</t>
  </si>
  <si>
    <t>003 0501 38 0 01 98070 200</t>
  </si>
  <si>
    <t>003 0501 38 0 01 98070 240</t>
  </si>
  <si>
    <t xml:space="preserve">  Коммунальное хозяйство</t>
  </si>
  <si>
    <t>003 0502 00 0 00 00000 000</t>
  </si>
  <si>
    <t>003 0502 27 0 02 27050 000</t>
  </si>
  <si>
    <t>003 0502 27 0 02 27050 200</t>
  </si>
  <si>
    <t>003 0502 27 0 02 27050 240</t>
  </si>
  <si>
    <t xml:space="preserve">  Организация теплоснабжения</t>
  </si>
  <si>
    <t>003 0502 30 0 01 90040 000</t>
  </si>
  <si>
    <t>003 0502 30 0 01 90040 200</t>
  </si>
  <si>
    <t>003 0502 30 0 01 90040 240</t>
  </si>
  <si>
    <t>003 0502 30 0 01 90040 800</t>
  </si>
  <si>
    <t>003 0502 30 0 01 90040 810</t>
  </si>
  <si>
    <t xml:space="preserve">  Проведение сервисного обслуживания, ремонт и установка узлов учета</t>
  </si>
  <si>
    <t>003 0502 30 0 01 90050 000</t>
  </si>
  <si>
    <t>003 0502 30 0 01 90050 200</t>
  </si>
  <si>
    <t>003 0502 30 0 01 90050 240</t>
  </si>
  <si>
    <t>003 0502 38 0 01 98030 000</t>
  </si>
  <si>
    <t>003 0502 38 0 01 98030 200</t>
  </si>
  <si>
    <t>003 0502 38 0 01 98030 240</t>
  </si>
  <si>
    <t>003 0502 38 0 01 98030 800</t>
  </si>
  <si>
    <t>003 0502 38 0 01 98030 810</t>
  </si>
  <si>
    <t xml:space="preserve">  Благоустройство</t>
  </si>
  <si>
    <t>003 0503 00 0 00 00000 000</t>
  </si>
  <si>
    <t xml:space="preserve">  Уличное освещение</t>
  </si>
  <si>
    <t>003 0503 19 0 01 19010 000</t>
  </si>
  <si>
    <t>003 0503 19 0 01 19010 200</t>
  </si>
  <si>
    <t>003 0503 19 0 01 19010 240</t>
  </si>
  <si>
    <t>003 0503 19 0 01 19010 800</t>
  </si>
  <si>
    <t>003 0503 19 0 01 19010 850</t>
  </si>
  <si>
    <t>003 0503 19 0 01 19020 000</t>
  </si>
  <si>
    <t>003 0503 19 0 01 19020 200</t>
  </si>
  <si>
    <t>003 0503 19 0 01 19020 240</t>
  </si>
  <si>
    <t>003 0503 19 0 01 19030 000</t>
  </si>
  <si>
    <t>003 0503 19 0 01 19030 200</t>
  </si>
  <si>
    <t>003 0503 19 0 01 19030 240</t>
  </si>
  <si>
    <t>003 0503 19 0 01 19040 000</t>
  </si>
  <si>
    <t>003 0503 19 0 01 19040 200</t>
  </si>
  <si>
    <t>003 0503 19 0 01 19040 240</t>
  </si>
  <si>
    <t>003 0503 19 0 01 19050 000</t>
  </si>
  <si>
    <t>003 0503 19 0 01 19050 200</t>
  </si>
  <si>
    <t>003 0503 19 0 01 19050 240</t>
  </si>
  <si>
    <t xml:space="preserve">  Прочие мероприятия по благоустройству</t>
  </si>
  <si>
    <t>003 0503 19 0 01 19060 000</t>
  </si>
  <si>
    <t>003 0503 19 0 01 19060 200</t>
  </si>
  <si>
    <t>003 0503 19 0 01 19060 240</t>
  </si>
  <si>
    <t>003 0503 27 0 02 27050 000</t>
  </si>
  <si>
    <t>003 0503 27 0 02 27050 200</t>
  </si>
  <si>
    <t>003 0503 27 0 02 27050 240</t>
  </si>
  <si>
    <t xml:space="preserve">  ОБРАЗОВАНИЕ</t>
  </si>
  <si>
    <t>003 0700 00 0 00 00000 000</t>
  </si>
  <si>
    <t xml:space="preserve">  Дошкольное образование</t>
  </si>
  <si>
    <t>003 0701 00 0 00 00000 000</t>
  </si>
  <si>
    <t xml:space="preserve">  Мероприятия в сфере образования</t>
  </si>
  <si>
    <t>003 0701 03 2 01 03063 000</t>
  </si>
  <si>
    <t>003 0701 03 2 01 03063 500</t>
  </si>
  <si>
    <t>003 0701 03 2 01 03063 540</t>
  </si>
  <si>
    <t xml:space="preserve">  Общее образование</t>
  </si>
  <si>
    <t>003 0702 00 0 00 00000 000</t>
  </si>
  <si>
    <t>003 0702 03 2 01 03063 000</t>
  </si>
  <si>
    <t>003 0702 03 2 01 03063 500</t>
  </si>
  <si>
    <t>003 0702 03 2 01 03063 540</t>
  </si>
  <si>
    <t xml:space="preserve">  Молодежная политика</t>
  </si>
  <si>
    <t>003 0707 00 0 00 00000 000</t>
  </si>
  <si>
    <t xml:space="preserve">  Организация отдыха и оздоровления детей</t>
  </si>
  <si>
    <t>003 0707 46 0 01 02182 000</t>
  </si>
  <si>
    <t>003 0707 46 0 01 02182 500</t>
  </si>
  <si>
    <t>003 0707 46 0 01 02182 540</t>
  </si>
  <si>
    <t xml:space="preserve">  Вовлечение молодежи в социальную политику</t>
  </si>
  <si>
    <t>003 0707 46 0 01 46010 000</t>
  </si>
  <si>
    <t>003 0707 46 0 01 46010 200</t>
  </si>
  <si>
    <t>003 0707 46 0 01 46010 240</t>
  </si>
  <si>
    <t>003 0707 46 0 01 46080 000</t>
  </si>
  <si>
    <t>003 0707 46 0 01 46080 100</t>
  </si>
  <si>
    <t>003 0707 46 0 01 46080 110</t>
  </si>
  <si>
    <t>003 0707 46 0 01 46080 500</t>
  </si>
  <si>
    <t>003 0707 46 0 01 46080 540</t>
  </si>
  <si>
    <t xml:space="preserve">  КУЛЬТУРА, КИНЕМАТОГРАФИЯ</t>
  </si>
  <si>
    <t>003 0800 00 0 00 00000 000</t>
  </si>
  <si>
    <t xml:space="preserve">  Культура</t>
  </si>
  <si>
    <t>003 0801 00 0 00 00000 000</t>
  </si>
  <si>
    <t xml:space="preserve">  Расходы на обеспечение деятельности муниципальных учреждений</t>
  </si>
  <si>
    <t>003 0801 11 0 01 00590 000</t>
  </si>
  <si>
    <t>003 0801 11 0 01 00590 100</t>
  </si>
  <si>
    <t>003 0801 11 0 01 00590 110</t>
  </si>
  <si>
    <t>003 0801 11 0 01 00590 200</t>
  </si>
  <si>
    <t>003 0801 11 0 01 00590 240</t>
  </si>
  <si>
    <t>003 0801 11 0 01 00590 800</t>
  </si>
  <si>
    <t>003 0801 11 0 01 00590 850</t>
  </si>
  <si>
    <t xml:space="preserve">  Мероприятия по развитию материально-технической базы</t>
  </si>
  <si>
    <t>003 0801 11 0 01 11010 000</t>
  </si>
  <si>
    <t>003 0801 11 0 01 11010 200</t>
  </si>
  <si>
    <t>003 0801 11 0 01 11010 240</t>
  </si>
  <si>
    <t xml:space="preserve">  Организация и проведение культурно-досуговых мероприятий</t>
  </si>
  <si>
    <t>003 0801 11 0 01 11110 000</t>
  </si>
  <si>
    <t>003 0801 11 0 01 11110 200</t>
  </si>
  <si>
    <t>003 0801 11 0 01 11110 240</t>
  </si>
  <si>
    <t xml:space="preserve">  СОЦИАЛЬНАЯ ПОЛИТИКА</t>
  </si>
  <si>
    <t>003 1000 00 0 00 00000 000</t>
  </si>
  <si>
    <t xml:space="preserve">  Социальное обеспечение населения</t>
  </si>
  <si>
    <t>003 1003 00 0 00 00000 000</t>
  </si>
  <si>
    <t xml:space="preserve">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</si>
  <si>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003 1003 03 1 01 79220 000</t>
  </si>
  <si>
    <t>003 1003 03 1 01 79220 500</t>
  </si>
  <si>
    <t>003 1003 03 1 01 79220 540</t>
  </si>
  <si>
    <t xml:space="preserve">  Другие вопросы в области социальной политики</t>
  </si>
  <si>
    <t>003 1006 00 0 00 00000 000</t>
  </si>
  <si>
    <t xml:space="preserve">  Осуществление мер социальной поддержки малообеспеченных граждан, пенсионеров и инвалидов и других категорий граждан</t>
  </si>
  <si>
    <t>003 1006 03 1 01 03023 000</t>
  </si>
  <si>
    <t>003 1006 03 1 01 03023 200</t>
  </si>
  <si>
    <t>003 1006 03 1 01 03023 240</t>
  </si>
  <si>
    <t>003 1006 03 1 01 03023 300</t>
  </si>
  <si>
    <t>003 1006 03 1 01 03023 360</t>
  </si>
  <si>
    <t>003 1006 03 1 01 03033 000</t>
  </si>
  <si>
    <t>003 1006 03 1 01 03033 200</t>
  </si>
  <si>
    <t>003 1006 03 1 01 03033 240</t>
  </si>
  <si>
    <t>003 1006 03 2 01 03053 000</t>
  </si>
  <si>
    <t>003 1006 03 2 01 03053 200</t>
  </si>
  <si>
    <t>003 1006 03 2 01 03053 240</t>
  </si>
  <si>
    <t>003 1006 03 2 01 03053 300</t>
  </si>
  <si>
    <t>003 1006 03 2 01 03053 360</t>
  </si>
  <si>
    <t xml:space="preserve">  ФИЗИЧЕСКАЯ КУЛЬТУРА И СПОРТ</t>
  </si>
  <si>
    <t>003 1100 00 0 00 00000 000</t>
  </si>
  <si>
    <t xml:space="preserve">  Физическая культура</t>
  </si>
  <si>
    <t>003 1101 00 0 00 00000 000</t>
  </si>
  <si>
    <t>003 1101 13 0 01 00590 000</t>
  </si>
  <si>
    <t>003 1101 13 0 01 00590 100</t>
  </si>
  <si>
    <t>003 1101 13 0 01 00590 110</t>
  </si>
  <si>
    <t>003 1101 13 0 01 00590 200</t>
  </si>
  <si>
    <t>003 1101 13 0 01 00590 240</t>
  </si>
  <si>
    <t>003 1101 13 0 01 00590 800</t>
  </si>
  <si>
    <t>003 1101 13 0 01 00590 850</t>
  </si>
  <si>
    <t xml:space="preserve">  Организация и проведение мероприятий в области физической культуры и спорта</t>
  </si>
  <si>
    <t>003 1101 13 0 01 13010 000</t>
  </si>
  <si>
    <t>003 1101 13 0 01 13010 200</t>
  </si>
  <si>
    <t>003 1101 13 0 01 13010 240</t>
  </si>
  <si>
    <t xml:space="preserve">  Укрепление и развитие материально-технической базы для занятия населения физической культуры и спортом</t>
  </si>
  <si>
    <t>003 1101 13 0 01 13050 000</t>
  </si>
  <si>
    <t>003 1101 13 0 01 13050 200</t>
  </si>
  <si>
    <t>003 1101 13 0 01 13050 240</t>
  </si>
  <si>
    <t>0701</t>
  </si>
  <si>
    <t>0702</t>
  </si>
  <si>
    <t>Дошкольное образование</t>
  </si>
  <si>
    <t>Общее образование</t>
  </si>
  <si>
    <t>Другие вопросы в области социальной политики</t>
  </si>
  <si>
    <t>Всего расходы бюджета</t>
  </si>
  <si>
    <t>Основное мероприятие "Улучшение качества жизни пожилых людей, инвалидов и других категорий граждан"</t>
  </si>
  <si>
    <t>03 1 01 00000</t>
  </si>
  <si>
    <t>Осуществление мер социальной поддержки малообеспеченных граждан, пенсионеров и инвалидов и других категорий граждан</t>
  </si>
  <si>
    <t>03 1 01 03023</t>
  </si>
  <si>
    <t>03 1 01 03033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</si>
  <si>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</si>
  <si>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03 1 01 79220</t>
  </si>
  <si>
    <t>Основное мероприятие "Снижение уровня детской безнадзорности и семейного неблагополучия"</t>
  </si>
  <si>
    <t>03 2 01 00000</t>
  </si>
  <si>
    <t>03 2 01 03053</t>
  </si>
  <si>
    <t>Мероприятия в сфере образования</t>
  </si>
  <si>
    <t>03 2 01 03063</t>
  </si>
  <si>
    <t>Основные мероприятия "Повышение социальной защиты и привлекательности службы в органах местного самоуправления"</t>
  </si>
  <si>
    <t>08 0 01 00000</t>
  </si>
  <si>
    <t>Основные мероприятия "Подготовка населения в области обеспечения безопасности жизнедеятельности"</t>
  </si>
  <si>
    <t>09 0 01 00000</t>
  </si>
  <si>
    <t>Расходы на выплату персоналу государственных( муниципальных) органов</t>
  </si>
  <si>
    <t>Основное мероприятие "Создание условий для развития культуры"</t>
  </si>
  <si>
    <t>11 0 01 00000</t>
  </si>
  <si>
    <t>11 0 01 00590</t>
  </si>
  <si>
    <t>11 0 01 11010</t>
  </si>
  <si>
    <t>11 0 01 11110</t>
  </si>
  <si>
    <t>Основное мероприятие "Создание условий для благоприятной адаптации молодёжи в современном обществе"</t>
  </si>
  <si>
    <t>13 0 01 00000</t>
  </si>
  <si>
    <t>Организация и проведение спортивных мероприятий</t>
  </si>
  <si>
    <t>13 0 01 13010</t>
  </si>
  <si>
    <t>Основное мероприятие "Создание комфортных условий для проживания граждан"</t>
  </si>
  <si>
    <t>19 0 01 00000</t>
  </si>
  <si>
    <t>Основное мероприятие "Создание условий для информационного обеспечения населения"</t>
  </si>
  <si>
    <t>23 0 01 00000</t>
  </si>
  <si>
    <t>Основное мероприятие "Приведение сети автомобильных дорог в соответствие с нормативными требованиями"</t>
  </si>
  <si>
    <t>24 0 01 00000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</si>
  <si>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</si>
  <si>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</si>
  <si>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Мероприятия по проведению Дня села</t>
  </si>
  <si>
    <t>Основное мероприятие "Проведение мероприятий в честь Дня Победы"</t>
  </si>
  <si>
    <t>27 0 02 00000</t>
  </si>
  <si>
    <t>Празднование Дня победы</t>
  </si>
  <si>
    <t>27 0 02 27020</t>
  </si>
  <si>
    <t>27 0 02 27050</t>
  </si>
  <si>
    <t>Основное мероприятие "Проведение Новогодних мероприятий"</t>
  </si>
  <si>
    <t>27 0 03 00000</t>
  </si>
  <si>
    <t>Мероприятия по проведению Нового года</t>
  </si>
  <si>
    <t>27 0 03 27060</t>
  </si>
  <si>
    <t>Основное мероприятие "Обеспечение рационального использования топливно-энергетических ресурсов"</t>
  </si>
  <si>
    <t>30 0 01 00000</t>
  </si>
  <si>
    <t>Организация теплоснабжения</t>
  </si>
  <si>
    <t>30 0 01 90040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</si>
  <si>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</si>
  <si>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38 0 01 00000</t>
  </si>
  <si>
    <t>Основное мероприятие "Создание условий для адаптации молодёжи в современном обществе"</t>
  </si>
  <si>
    <t>46 0 01 00000</t>
  </si>
  <si>
    <t>Организация отдыха и оздоровления детей</t>
  </si>
  <si>
    <t>46 0 01 02182</t>
  </si>
  <si>
    <t>Основное мероприятие "Повышение качества управления муниципальными финансами"</t>
  </si>
  <si>
    <t>68 0 01 00000</t>
  </si>
  <si>
    <t>Выполнение других обязательств государства</t>
  </si>
  <si>
    <t>68 0 01 00920</t>
  </si>
  <si>
    <t>Обеспечение деятельности главы администрации</t>
  </si>
  <si>
    <t>75 0 00 00000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</si>
  <si>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</si>
  <si>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федеральных и областных органов исполнительной власти</t>
  </si>
  <si>
    <t>88 0 00 00000</t>
  </si>
  <si>
    <t>Непрограммные расходы</t>
  </si>
  <si>
    <t>88 8 00 00000</t>
  </si>
  <si>
    <t xml:space="preserve"> Утвержденные бюджетные назначения</t>
  </si>
  <si>
    <t>Источник формирования Дорожного Фонда</t>
  </si>
  <si>
    <t xml:space="preserve">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 поселения, а также осуществление иных полномочий в области использования автомобильных дорог и осуществление дорожной деятельности в соответствии  законодательством Российской Федерации;</t>
  </si>
  <si>
    <t xml:space="preserve">Денежные средства Дорожного Фонда муниципального образования сельского поселения село Ворсино были направлены </t>
  </si>
  <si>
    <t xml:space="preserve">   Прочие безвозмездные поступления в бюджеты сельских поселений</t>
  </si>
  <si>
    <t>ПО КОДАМ КЛАССИФИКАЦИИ ДОХОДОВ ЗА 2018 ГОД</t>
  </si>
  <si>
    <t>ПО ВЕДОМСТВЕННОЙ СТРУКТУРЕ РАСХОДОВ ЗА 2018 ГОД</t>
  </si>
  <si>
    <t>ПО РАЗДЕЛАМ И ПОДРАЗДЕЛАМ КЛАССИФИКАЦИИ РАСХОДОВ БЮДЖЕТОВ ЗА 2018 ГОД</t>
  </si>
  <si>
    <t>ПО КОДАМ КЛАССИФИКАЦИИ ИСТОЧНИКОВ ФИНАНСИРОВАНИЯ ДЕФИЦИТОВ БЮДЖЕТА ЗА 2018 ГОД</t>
  </si>
  <si>
    <t>Отчет об использовании бюджетных ассигнований резервного фонда
администрации муниципального образования сельского поселения село Ворсино за 2018 год</t>
  </si>
  <si>
    <t>Отчет о состоянии муниципального долга муниципального образования сельского поселения село Ворсино за 2018 год</t>
  </si>
  <si>
    <t>По состоянию на 01.01.2018 года</t>
  </si>
  <si>
    <t>По состоянию на 31.12.2018 года</t>
  </si>
  <si>
    <r>
      <t xml:space="preserve">Отчет  о численности муниципальных служащих органов местного самоуправления, работников муниципальных учреждений за 2018 год
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тыс.руб</t>
    </r>
  </si>
  <si>
    <t>Отчет о ходе выполнения муниципальных  программ муниципального образования сельского поселения село Ворсино за 2018 год</t>
  </si>
  <si>
    <t xml:space="preserve">Отчет о расходовании средств Дорожного Фонда
муниципального образования сельского поселения село Ворсино за 2018 год
</t>
  </si>
  <si>
    <t>Остаток денежных средств ДФ на 01.01.2018 г.</t>
  </si>
  <si>
    <t xml:space="preserve">Поступило денежных средств ДФ в 2018 году </t>
  </si>
  <si>
    <t>Израсходовано денежных средств ДФ в 2018 году</t>
  </si>
  <si>
    <t>Остаток денежных средств ДФ на 01.01.2019 г</t>
  </si>
  <si>
    <t>Выполнение работ по отсыпке гравийных дорог</t>
  </si>
  <si>
    <t>Ямочный ремонт дорожного полотна. Место выполнение работ: Калужская обл., Боровский р-он, с. Ворсино, ул. Лыскина</t>
  </si>
  <si>
    <t>Ямочный ремонт дорожного полотна. Место выполнение работ: Калужская обл., Боровский р-он, с. Ворсино, ул. Заречная</t>
  </si>
  <si>
    <t xml:space="preserve">Постановление администрации муниципального образования сельского поселения село Ворсино от 20.04.2018 № 106 "О выделении бюджетных ассигнований из резервного фонда администрации муниципального образования сельского поселения село Ворсино"
</t>
  </si>
  <si>
    <t>1006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</si>
  <si>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</si>
  <si>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</si>
  <si>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</si>
  <si>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0230</t>
  </si>
  <si>
    <t xml:space="preserve">    Субсидии бюджетам сельских поселений 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</si>
  <si>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9891</t>
  </si>
  <si>
    <t xml:space="preserve">  Прочие межбюджетные трансферты, передаваемые бюджетам сельских поселений на реализацию проектов развития общественной инфраструктуры муниципальных образований в рамках Фонда приоритетых проектов на территории Боровского района</t>
  </si>
  <si>
    <t>0010</t>
  </si>
  <si>
    <t>4834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</si>
  <si>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</si>
  <si>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1 01 02010</t>
  </si>
  <si>
    <t>1 0 102010</t>
  </si>
  <si>
    <t>1 01 02020</t>
  </si>
  <si>
    <t>1 01 02030</t>
  </si>
  <si>
    <t>1 05 01011</t>
  </si>
  <si>
    <t>1 05 01021</t>
  </si>
  <si>
    <t>1 06 01030</t>
  </si>
  <si>
    <t>1 06 06033</t>
  </si>
  <si>
    <t>1 06 06043</t>
  </si>
  <si>
    <t>1 11 05035</t>
  </si>
  <si>
    <t>1 11 09045</t>
  </si>
  <si>
    <t>1 16 33050</t>
  </si>
  <si>
    <t>2 02 25555</t>
  </si>
  <si>
    <t>2 02 35118</t>
  </si>
  <si>
    <t>2 02 40014</t>
  </si>
  <si>
    <t>2 02 49999</t>
  </si>
  <si>
    <t>2 07 05030</t>
  </si>
  <si>
    <t>2 18 60010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</si>
  <si>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</si>
  <si>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003 0103 81 0 00 00420 123</t>
  </si>
  <si>
    <t xml:space="preserve">  Фонд оплаты труда государственных (муниципальных) органов</t>
  </si>
  <si>
    <t>003 0104 68 0 01 00400 121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</si>
  <si>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</si>
  <si>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003 0104 68 0 01 00400 129</t>
  </si>
  <si>
    <t xml:space="preserve">  Прочая закупка товаров, работ и услуг</t>
  </si>
  <si>
    <t>003 0104 68 0 01 00400 244</t>
  </si>
  <si>
    <t xml:space="preserve">  Уплата иных платежей</t>
  </si>
  <si>
    <t>003 0104 68 0 01 00400 853</t>
  </si>
  <si>
    <t>003 0104 75 0 00 00480 121</t>
  </si>
  <si>
    <t>003 0104 75 0 00 00480 129</t>
  </si>
  <si>
    <t>003 0113 08 0 01 00750 121</t>
  </si>
  <si>
    <t>003 0113 08 0 01 00750 129</t>
  </si>
  <si>
    <t>003 0113 08 0 01 00750 200</t>
  </si>
  <si>
    <t>003 0113 08 0 01 00750 240</t>
  </si>
  <si>
    <t>003 0113 08 0 01 00750 244</t>
  </si>
  <si>
    <t>003 0113 08 0 01 08020 244</t>
  </si>
  <si>
    <t>003 0113 23 0 01 23010 244</t>
  </si>
  <si>
    <t>003 0113 27 0 01 27010 244</t>
  </si>
  <si>
    <t>003 0113 27 0 02 27020 244</t>
  </si>
  <si>
    <t>003 0113 27 0 03 27060 244</t>
  </si>
  <si>
    <t>003 0113 38 0 01 98030 244</t>
  </si>
  <si>
    <t>003 0113 68 0 01 00920 244</t>
  </si>
  <si>
    <t xml:space="preserve">  Исполнение судебных актов Российской Федерации и мировых соглашений по возмещению причиненного вреда</t>
  </si>
  <si>
    <t>003 0113 68 0 01 00920 831</t>
  </si>
  <si>
    <t>003 0113 68 0 01 00920 853</t>
  </si>
  <si>
    <t>003 0203 88 8 00 51180 121</t>
  </si>
  <si>
    <t xml:space="preserve">  Иные выплаты персоналу государственных (муниципальных) органов, за исключением фонда оплаты труда</t>
  </si>
  <si>
    <t>003 0203 88 8 00 51180 122</t>
  </si>
  <si>
    <t>003 0203 88 8 00 51180 129</t>
  </si>
  <si>
    <t>003 0203 88 8 00 51180 244</t>
  </si>
  <si>
    <t>003 0309 09 0 01 09020 244</t>
  </si>
  <si>
    <t>003 0309 09 0 01 09050 121</t>
  </si>
  <si>
    <t>003 0309 09 0 01 09050 129</t>
  </si>
  <si>
    <t>003 0309 09 0 01 09060 123</t>
  </si>
  <si>
    <t>003 0309 09 0 01 09060 200</t>
  </si>
  <si>
    <t>003 0309 09 0 01 09060 240</t>
  </si>
  <si>
    <t>003 0309 09 0 01 09060 244</t>
  </si>
  <si>
    <t>003 0309 09 0 01 09080 244</t>
  </si>
  <si>
    <t>003 0309 09 0 01 09110 123</t>
  </si>
  <si>
    <t>003 0310 09 0 01 09090 123</t>
  </si>
  <si>
    <t>003 0310 09 0 01 09090 244</t>
  </si>
  <si>
    <t>003 0409 24 0 01 24010 244</t>
  </si>
  <si>
    <t>003 0409 24 0 01 24020 244</t>
  </si>
  <si>
    <t>003 0409 24 0 01 24040 244</t>
  </si>
  <si>
    <t>003 0409 24 0 01 24051 244</t>
  </si>
  <si>
    <t>003 0412 38 0 01 98030 000</t>
  </si>
  <si>
    <t>003 0412 38 0 01 98030 200</t>
  </si>
  <si>
    <t>003 0412 38 0 01 98030 240</t>
  </si>
  <si>
    <t>003 0412 38 0 01 98030 244</t>
  </si>
  <si>
    <t>003 0412 38 0 01 98050 244</t>
  </si>
  <si>
    <t>003 0501 38 0 01 98030 244</t>
  </si>
  <si>
    <t>003 0501 38 0 01 98070 244</t>
  </si>
  <si>
    <t xml:space="preserve">  Содержание и текущий ремонт жилого фонда</t>
  </si>
  <si>
    <t>003 0501 38 0 01 98080 000</t>
  </si>
  <si>
    <t>003 0501 38 0 01 98080 200</t>
  </si>
  <si>
    <t>003 0501 38 0 01 98080 240</t>
  </si>
  <si>
    <t>003 0501 38 0 01 98080 244</t>
  </si>
  <si>
    <t>003 0502 27 0 02 27050 244</t>
  </si>
  <si>
    <t xml:space="preserve">  Реализация приоритетных проектов развития общественной инфраструктуры муниципальных образований</t>
  </si>
  <si>
    <t>003 0502 28 0 01 00721 000</t>
  </si>
  <si>
    <t>003 0502 28 0 01 00721 200</t>
  </si>
  <si>
    <t>003 0502 28 0 01 00721 240</t>
  </si>
  <si>
    <t>003 0502 28 0 01 00721 244</t>
  </si>
  <si>
    <t>003 0502 30 0 01 90040 244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</si>
  <si>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</si>
  <si>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003 0502 30 0 01 90040 811</t>
  </si>
  <si>
    <t>003 0502 30 0 01 90050 244</t>
  </si>
  <si>
    <t>003 0502 38 0 01 98030 244</t>
  </si>
  <si>
    <t>003 0502 38 0 01 98030 811</t>
  </si>
  <si>
    <t>003 0503 19 0 01 19010 244</t>
  </si>
  <si>
    <t>003 0503 19 0 01 19010 853</t>
  </si>
  <si>
    <t>003 0503 19 0 01 19020 244</t>
  </si>
  <si>
    <t>003 0503 19 0 01 19030 244</t>
  </si>
  <si>
    <t>003 0503 19 0 01 19040 244</t>
  </si>
  <si>
    <t>003 0503 19 0 01 19050 244</t>
  </si>
  <si>
    <t>003 0503 19 0 01 19060 244</t>
  </si>
  <si>
    <t xml:space="preserve">  Ремонт и капитальный ремонт дворовых территорий многоквартирных домов</t>
  </si>
  <si>
    <t>003 0503 20 0 01 20070 000</t>
  </si>
  <si>
    <t>003 0503 20 0 01 20070 200</t>
  </si>
  <si>
    <t>003 0503 20 0 01 20070 240</t>
  </si>
  <si>
    <t>003 0503 20 0 01 20070 244</t>
  </si>
  <si>
    <t xml:space="preserve">  Поддержка государственных программ субъектов Российской Федерации и муниципальных программ формирования современной городской среды</t>
  </si>
  <si>
    <t>003 0503 20 0 01 L5550 000</t>
  </si>
  <si>
    <t>003 0503 20 0 01 L5550 200</t>
  </si>
  <si>
    <t>003 0503 20 0 01 L5550 240</t>
  </si>
  <si>
    <t>003 0503 20 0 01 L5550 244</t>
  </si>
  <si>
    <t>003 0503 27 0 02 27050 244</t>
  </si>
  <si>
    <t>003 0707 46 0 01 46010 244</t>
  </si>
  <si>
    <t xml:space="preserve">  Фонд оплаты труда учреждений</t>
  </si>
  <si>
    <t>003 0707 46 0 01 46080 111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</si>
  <si>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</si>
  <si>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003 0707 46 0 01 46080 119</t>
  </si>
  <si>
    <t>003 0801 11 0 01 00590 111</t>
  </si>
  <si>
    <t>003 0801 11 0 01 00590 119</t>
  </si>
  <si>
    <t>003 0801 11 0 01 00590 244</t>
  </si>
  <si>
    <t>003 0801 11 0 01 00590 853</t>
  </si>
  <si>
    <t>003 0801 11 0 01 11010 244</t>
  </si>
  <si>
    <t>003 0801 11 0 01 11110 244</t>
  </si>
  <si>
    <t>003 0801 11 0 01 11110 500</t>
  </si>
  <si>
    <t>003 0801 11 0 01 11110 540</t>
  </si>
  <si>
    <t>003 1006 03 1 01 03023 244</t>
  </si>
  <si>
    <t>003 1006 03 1 01 03033 244</t>
  </si>
  <si>
    <t>003 1006 03 1 01 03033 300</t>
  </si>
  <si>
    <t>003 1006 03 1 01 03033 360</t>
  </si>
  <si>
    <t>003 1006 03 2 01 03053 244</t>
  </si>
  <si>
    <t>003 1006 09 0 01 00600 000</t>
  </si>
  <si>
    <t>003 1006 09 0 01 00600 300</t>
  </si>
  <si>
    <t>003 1006 09 0 01 00600 360</t>
  </si>
  <si>
    <t>003 1101 13 0 01 00590 111</t>
  </si>
  <si>
    <t>003 1101 13 0 01 00590 119</t>
  </si>
  <si>
    <t>003 1101 13 0 01 00590 244</t>
  </si>
  <si>
    <t>003 1101 13 0 01 00590 853</t>
  </si>
  <si>
    <t>003 1101 13 0 01 13010 244</t>
  </si>
  <si>
    <t>003 1101 13 0 01 13050 244</t>
  </si>
  <si>
    <t xml:space="preserve">  МЕЖБЮДЖЕТНЫЕ ТРАНСФЕРТЫ ОБЩЕГО ХАРАКТЕРА БЮДЖЕТАМ БЮДЖЕТНОЙ СИСТЕМЫ РОССИЙСКОЙ ФЕДЕРАЦИИ</t>
  </si>
  <si>
    <t>003 1400 00 0 00 00000 000</t>
  </si>
  <si>
    <t xml:space="preserve">  Прочие межбюджетные трансферты общего характера</t>
  </si>
  <si>
    <t>003 1403 00 0 00 00000 000</t>
  </si>
  <si>
    <t>003 1403 68 0 01 00721 000</t>
  </si>
  <si>
    <t>003 1403 68 0 01 00721 500</t>
  </si>
  <si>
    <t>003 1403 68 0 01 00721 540</t>
  </si>
  <si>
    <t>Муниципальная программа "Формирование современной городской среды"</t>
  </si>
  <si>
    <t>20 0 00 00000</t>
  </si>
  <si>
    <t>Основное мероприятие "Повышение уровня комфортности современной городской среды""</t>
  </si>
  <si>
    <t>20 0 01 00000</t>
  </si>
  <si>
    <t>Ремонт и капитальный ремонт дворовых территорий многоквартирных домов</t>
  </si>
  <si>
    <t>20 0 01 20070</t>
  </si>
  <si>
    <t>20 0 01 L5550</t>
  </si>
  <si>
    <t>Муниципальная программа «Газификация населенных пунктов муниципального образования сельского поселения село Ворсино»</t>
  </si>
  <si>
    <t>28 0 00 00000</t>
  </si>
  <si>
    <t>Основное мероприятие «Организация газоснабжения в населенных пунктах»</t>
  </si>
  <si>
    <t>28 0 01 00000</t>
  </si>
  <si>
    <t>Реализация приоритетных проектов развития общественной инфраструктуры муниципальных образований</t>
  </si>
  <si>
    <t>28 0 01 00721</t>
  </si>
  <si>
    <t>Содержание и текущий ремонт жилого фонда</t>
  </si>
  <si>
    <t>38 0 01 98080</t>
  </si>
  <si>
    <t>68 0 01 00721</t>
  </si>
  <si>
    <t>Бюджетные ассигнований резервного фонда в 2018 году  использовались не в полном объеме</t>
  </si>
  <si>
    <t>Средства субвенции использовались по факту поступления</t>
  </si>
  <si>
    <t xml:space="preserve">   Доходы бюджетов сельских поселений от возврата остатков иных межбюджетных трансфертов, имеющих целевое назначение, прошлых лет  для компенсации дополнительных расходов, возникших в результате решений, принятых органами власти другого уровня из бюджетов муниципальных образований
</t>
  </si>
  <si>
    <t>от  13 июня 2019 г. № 26</t>
  </si>
  <si>
    <t>от 13 июня 2019 г. № 26</t>
  </si>
</sst>
</file>

<file path=xl/styles.xml><?xml version="1.0" encoding="utf-8"?>
<styleSheet xmlns="http://schemas.openxmlformats.org/spreadsheetml/2006/main">
  <numFmts count="1">
    <numFmt numFmtId="164" formatCode="#,##0.00_ ;\-#,##0.00"/>
  </numFmts>
  <fonts count="56">
    <font>
      <sz val="10"/>
      <color indexed="0"/>
      <name val="Arial"/>
      <charset val="204"/>
    </font>
    <font>
      <b/>
      <sz val="10"/>
      <color indexed="0"/>
      <name val="Arial"/>
      <family val="2"/>
      <charset val="204"/>
    </font>
    <font>
      <b/>
      <i/>
      <strike/>
      <u/>
      <sz val="10"/>
      <color indexed="0"/>
      <name val="Arial"/>
      <family val="2"/>
      <charset val="204"/>
    </font>
    <font>
      <sz val="8"/>
      <name val="Arial"/>
      <family val="2"/>
      <charset val="204"/>
    </font>
    <font>
      <sz val="10"/>
      <color indexed="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color indexed="0"/>
      <name val="Arial"/>
      <family val="2"/>
      <charset val="204"/>
    </font>
    <font>
      <b/>
      <sz val="10"/>
      <color indexed="0"/>
      <name val="Arial"/>
      <family val="2"/>
      <charset val="204"/>
    </font>
    <font>
      <sz val="8"/>
      <color indexed="9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 Cyr"/>
    </font>
    <font>
      <b/>
      <sz val="14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 Cy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CC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CC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0"/>
      <name val="Arial"/>
      <family val="2"/>
      <charset val="204"/>
    </font>
    <font>
      <sz val="12"/>
      <color rgb="FF0000CC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 applyNumberFormat="0" applyFill="0" applyBorder="0" applyAlignment="0" applyProtection="0"/>
    <xf numFmtId="0" fontId="32" fillId="0" borderId="23">
      <alignment horizontal="center" vertical="top" wrapText="1"/>
    </xf>
    <xf numFmtId="0" fontId="32" fillId="0" borderId="23">
      <alignment horizontal="center" vertical="center"/>
    </xf>
    <xf numFmtId="0" fontId="32" fillId="0" borderId="23">
      <alignment horizontal="center" vertical="top" wrapText="1"/>
    </xf>
    <xf numFmtId="0" fontId="32" fillId="0" borderId="23">
      <alignment horizontal="center" vertical="center"/>
    </xf>
    <xf numFmtId="0" fontId="32" fillId="0" borderId="24">
      <alignment horizontal="left" wrapText="1"/>
    </xf>
    <xf numFmtId="0" fontId="32" fillId="0" borderId="25">
      <alignment horizontal="left" wrapText="1"/>
    </xf>
    <xf numFmtId="0" fontId="16" fillId="0" borderId="26">
      <alignment horizontal="left" wrapText="1" indent="2"/>
    </xf>
    <xf numFmtId="0" fontId="32" fillId="0" borderId="27">
      <alignment horizontal="center" vertical="center"/>
    </xf>
    <xf numFmtId="0" fontId="32" fillId="0" borderId="27">
      <alignment horizontal="center" vertical="center"/>
    </xf>
    <xf numFmtId="49" fontId="32" fillId="0" borderId="28">
      <alignment horizontal="center"/>
    </xf>
    <xf numFmtId="49" fontId="32" fillId="0" borderId="29">
      <alignment horizontal="center"/>
    </xf>
    <xf numFmtId="49" fontId="32" fillId="0" borderId="28">
      <alignment horizontal="center"/>
    </xf>
    <xf numFmtId="49" fontId="32" fillId="0" borderId="29">
      <alignment horizontal="center"/>
    </xf>
    <xf numFmtId="49" fontId="32" fillId="0" borderId="23">
      <alignment horizontal="center" vertical="top" wrapText="1"/>
    </xf>
    <xf numFmtId="49" fontId="32" fillId="0" borderId="23">
      <alignment horizontal="center" vertical="top" wrapText="1"/>
    </xf>
    <xf numFmtId="4" fontId="32" fillId="0" borderId="28">
      <alignment horizontal="right" shrinkToFit="1"/>
    </xf>
    <xf numFmtId="4" fontId="32" fillId="0" borderId="28">
      <alignment horizontal="right" shrinkToFit="1"/>
    </xf>
    <xf numFmtId="0" fontId="32" fillId="0" borderId="30">
      <alignment horizontal="left" wrapText="1"/>
    </xf>
    <xf numFmtId="0" fontId="16" fillId="0" borderId="30">
      <alignment horizontal="left" wrapText="1"/>
    </xf>
    <xf numFmtId="0" fontId="32" fillId="0" borderId="31">
      <alignment horizontal="center" shrinkToFit="1"/>
    </xf>
    <xf numFmtId="0" fontId="32" fillId="0" borderId="32">
      <alignment horizontal="center" shrinkToFit="1"/>
    </xf>
    <xf numFmtId="49" fontId="32" fillId="0" borderId="33">
      <alignment horizontal="center" wrapText="1"/>
    </xf>
    <xf numFmtId="0" fontId="32" fillId="0" borderId="31">
      <alignment horizontal="center" shrinkToFit="1"/>
    </xf>
    <xf numFmtId="0" fontId="32" fillId="0" borderId="32">
      <alignment horizontal="center" shrinkToFit="1"/>
    </xf>
    <xf numFmtId="49" fontId="32" fillId="0" borderId="33">
      <alignment horizontal="center" wrapText="1"/>
    </xf>
    <xf numFmtId="49" fontId="32" fillId="0" borderId="34">
      <alignment horizontal="center" wrapText="1"/>
    </xf>
    <xf numFmtId="49" fontId="32" fillId="0" borderId="27">
      <alignment horizontal="center" vertical="center" shrinkToFit="1"/>
    </xf>
    <xf numFmtId="0" fontId="32" fillId="0" borderId="27">
      <alignment horizontal="center" vertical="center" shrinkToFit="1"/>
    </xf>
    <xf numFmtId="49" fontId="32" fillId="0" borderId="34">
      <alignment horizontal="center" wrapText="1"/>
    </xf>
    <xf numFmtId="49" fontId="32" fillId="0" borderId="27">
      <alignment horizontal="center" vertical="center" shrinkToFit="1"/>
    </xf>
    <xf numFmtId="164" fontId="32" fillId="0" borderId="29">
      <alignment horizontal="right" shrinkToFit="1"/>
    </xf>
    <xf numFmtId="4" fontId="32" fillId="0" borderId="34">
      <alignment horizontal="right" wrapText="1"/>
    </xf>
    <xf numFmtId="4" fontId="32" fillId="0" borderId="26">
      <alignment horizontal="right" wrapText="1"/>
    </xf>
    <xf numFmtId="4" fontId="32" fillId="0" borderId="35">
      <alignment horizontal="right" shrinkToFit="1"/>
    </xf>
    <xf numFmtId="164" fontId="32" fillId="0" borderId="36">
      <alignment horizontal="right" shrinkToFit="1"/>
    </xf>
    <xf numFmtId="4" fontId="32" fillId="0" borderId="26">
      <alignment horizontal="right" wrapText="1"/>
    </xf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3" fillId="10" borderId="37" applyNumberFormat="0" applyAlignment="0" applyProtection="0"/>
    <xf numFmtId="0" fontId="34" fillId="11" borderId="38" applyNumberFormat="0" applyAlignment="0" applyProtection="0"/>
    <xf numFmtId="0" fontId="35" fillId="11" borderId="37" applyNumberFormat="0" applyAlignment="0" applyProtection="0"/>
    <xf numFmtId="0" fontId="36" fillId="0" borderId="39" applyNumberFormat="0" applyFill="0" applyAlignment="0" applyProtection="0"/>
    <xf numFmtId="0" fontId="37" fillId="0" borderId="40" applyNumberFormat="0" applyFill="0" applyAlignment="0" applyProtection="0"/>
    <xf numFmtId="0" fontId="38" fillId="0" borderId="4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42" applyNumberFormat="0" applyFill="0" applyAlignment="0" applyProtection="0"/>
    <xf numFmtId="0" fontId="40" fillId="12" borderId="43" applyNumberFormat="0" applyAlignment="0" applyProtection="0"/>
    <xf numFmtId="0" fontId="41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30" fillId="0" borderId="0"/>
    <xf numFmtId="0" fontId="15" fillId="0" borderId="0"/>
    <xf numFmtId="0" fontId="43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14" fillId="15" borderId="44" applyNumberFormat="0" applyFont="0" applyAlignment="0" applyProtection="0"/>
    <xf numFmtId="0" fontId="45" fillId="0" borderId="4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47" fillId="16" borderId="0" applyNumberFormat="0" applyBorder="0" applyAlignment="0" applyProtection="0"/>
  </cellStyleXfs>
  <cellXfs count="217">
    <xf numFmtId="0" fontId="0" fillId="0" borderId="0" xfId="0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justify"/>
      <protection locked="0"/>
    </xf>
    <xf numFmtId="0" fontId="1" fillId="0" borderId="0" xfId="0" applyFont="1" applyAlignment="1"/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right"/>
    </xf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left" vertical="justify"/>
      <protection locked="0"/>
    </xf>
    <xf numFmtId="0" fontId="10" fillId="0" borderId="0" xfId="0" applyFont="1" applyAlignment="1"/>
    <xf numFmtId="0" fontId="0" fillId="0" borderId="5" xfId="0" applyBorder="1" applyAlignment="1">
      <alignment horizontal="left"/>
    </xf>
    <xf numFmtId="0" fontId="0" fillId="0" borderId="5" xfId="0" applyBorder="1" applyAlignment="1"/>
    <xf numFmtId="49" fontId="0" fillId="0" borderId="5" xfId="0" applyNumberFormat="1" applyBorder="1"/>
    <xf numFmtId="49" fontId="7" fillId="0" borderId="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4" fontId="7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0" fillId="0" borderId="0" xfId="0" applyNumberFormat="1" applyBorder="1"/>
    <xf numFmtId="49" fontId="0" fillId="0" borderId="0" xfId="0" applyNumberFormat="1"/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9" fillId="0" borderId="0" xfId="0" applyFont="1"/>
    <xf numFmtId="0" fontId="12" fillId="0" borderId="0" xfId="0" applyFont="1" applyAlignment="1">
      <alignment vertical="top"/>
    </xf>
    <xf numFmtId="0" fontId="0" fillId="0" borderId="7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4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right" vertical="top"/>
    </xf>
    <xf numFmtId="4" fontId="0" fillId="0" borderId="7" xfId="0" applyNumberForma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49" fontId="13" fillId="0" borderId="7" xfId="0" applyNumberFormat="1" applyFont="1" applyBorder="1" applyAlignment="1">
      <alignment horizontal="center"/>
    </xf>
    <xf numFmtId="0" fontId="18" fillId="0" borderId="0" xfId="0" applyFont="1" applyAlignment="1" applyProtection="1">
      <alignment vertical="center" wrapText="1"/>
      <protection locked="0"/>
    </xf>
    <xf numFmtId="0" fontId="23" fillId="0" borderId="7" xfId="0" applyFont="1" applyBorder="1" applyAlignment="1" applyProtection="1">
      <alignment vertical="top"/>
      <protection locked="0"/>
    </xf>
    <xf numFmtId="4" fontId="23" fillId="0" borderId="7" xfId="61" applyNumberFormat="1" applyFont="1" applyBorder="1" applyAlignment="1" applyProtection="1">
      <alignment vertical="top"/>
      <protection locked="0"/>
    </xf>
    <xf numFmtId="0" fontId="19" fillId="0" borderId="7" xfId="0" applyFont="1" applyBorder="1" applyAlignment="1" applyProtection="1">
      <alignment horizontal="right" vertical="center"/>
      <protection locked="0"/>
    </xf>
    <xf numFmtId="0" fontId="19" fillId="0" borderId="7" xfId="0" applyFont="1" applyBorder="1" applyAlignment="1" applyProtection="1">
      <alignment horizontal="right" vertical="center" wrapText="1"/>
      <protection locked="0"/>
    </xf>
    <xf numFmtId="4" fontId="23" fillId="0" borderId="7" xfId="61" applyNumberFormat="1" applyFont="1" applyBorder="1" applyAlignment="1" applyProtection="1">
      <alignment horizontal="right" vertical="center"/>
      <protection locked="0"/>
    </xf>
    <xf numFmtId="0" fontId="23" fillId="0" borderId="7" xfId="0" applyFont="1" applyBorder="1" applyAlignment="1" applyProtection="1">
      <alignment horizontal="right" vertical="center"/>
      <protection locked="0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vertical="top" wrapText="1"/>
      <protection locked="0"/>
    </xf>
    <xf numFmtId="4" fontId="23" fillId="0" borderId="19" xfId="61" applyNumberFormat="1" applyFont="1" applyBorder="1" applyAlignment="1" applyProtection="1">
      <alignment vertical="top"/>
      <protection locked="0"/>
    </xf>
    <xf numFmtId="0" fontId="22" fillId="0" borderId="18" xfId="0" applyFont="1" applyBorder="1" applyAlignment="1" applyProtection="1">
      <alignment horizontal="justify" vertical="center" wrapText="1"/>
      <protection locked="0"/>
    </xf>
    <xf numFmtId="4" fontId="23" fillId="0" borderId="19" xfId="61" applyNumberFormat="1" applyFont="1" applyBorder="1" applyAlignment="1" applyProtection="1">
      <alignment horizontal="right" vertical="center"/>
      <protection locked="0"/>
    </xf>
    <xf numFmtId="0" fontId="22" fillId="0" borderId="18" xfId="0" applyFont="1" applyBorder="1" applyAlignment="1" applyProtection="1">
      <alignment vertical="top" wrapText="1"/>
      <protection locked="0"/>
    </xf>
    <xf numFmtId="0" fontId="21" fillId="0" borderId="20" xfId="0" applyFont="1" applyBorder="1" applyAlignment="1" applyProtection="1">
      <alignment vertical="top" wrapText="1"/>
      <protection locked="0"/>
    </xf>
    <xf numFmtId="0" fontId="23" fillId="0" borderId="8" xfId="0" applyFont="1" applyBorder="1" applyAlignment="1" applyProtection="1">
      <alignment horizontal="right" vertical="center"/>
      <protection locked="0"/>
    </xf>
    <xf numFmtId="4" fontId="23" fillId="0" borderId="8" xfId="61" applyNumberFormat="1" applyFont="1" applyBorder="1" applyAlignment="1" applyProtection="1">
      <alignment horizontal="right" vertical="center"/>
      <protection locked="0"/>
    </xf>
    <xf numFmtId="4" fontId="23" fillId="0" borderId="21" xfId="61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wrapText="1"/>
    </xf>
    <xf numFmtId="0" fontId="25" fillId="0" borderId="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horizontal="right"/>
    </xf>
    <xf numFmtId="4" fontId="48" fillId="0" borderId="0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left" wrapText="1"/>
    </xf>
    <xf numFmtId="49" fontId="25" fillId="0" borderId="0" xfId="0" applyNumberFormat="1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50" fillId="0" borderId="7" xfId="0" applyFont="1" applyFill="1" applyBorder="1" applyAlignment="1">
      <alignment vertical="center" wrapText="1"/>
    </xf>
    <xf numFmtId="49" fontId="26" fillId="0" borderId="7" xfId="0" applyNumberFormat="1" applyFont="1" applyFill="1" applyBorder="1" applyAlignment="1">
      <alignment horizontal="center"/>
    </xf>
    <xf numFmtId="4" fontId="25" fillId="0" borderId="7" xfId="0" applyNumberFormat="1" applyFont="1" applyFill="1" applyBorder="1" applyAlignment="1">
      <alignment horizontal="right"/>
    </xf>
    <xf numFmtId="0" fontId="25" fillId="0" borderId="7" xfId="0" applyFont="1" applyFill="1" applyBorder="1" applyAlignment="1">
      <alignment wrapText="1"/>
    </xf>
    <xf numFmtId="0" fontId="25" fillId="2" borderId="7" xfId="0" applyFont="1" applyFill="1" applyBorder="1" applyAlignment="1">
      <alignment vertical="center" wrapText="1"/>
    </xf>
    <xf numFmtId="0" fontId="25" fillId="0" borderId="7" xfId="0" applyFont="1" applyFill="1" applyBorder="1" applyAlignment="1">
      <alignment vertical="center" wrapText="1"/>
    </xf>
    <xf numFmtId="49" fontId="26" fillId="0" borderId="7" xfId="0" quotePrefix="1" applyNumberFormat="1" applyFont="1" applyFill="1" applyBorder="1" applyAlignment="1">
      <alignment horizontal="center"/>
    </xf>
    <xf numFmtId="0" fontId="26" fillId="2" borderId="7" xfId="0" applyFont="1" applyFill="1" applyBorder="1" applyAlignment="1">
      <alignment horizontal="left" vertical="top" wrapText="1"/>
    </xf>
    <xf numFmtId="0" fontId="25" fillId="2" borderId="7" xfId="0" applyFont="1" applyFill="1" applyBorder="1" applyAlignment="1">
      <alignment horizontal="left" vertical="center" wrapText="1"/>
    </xf>
    <xf numFmtId="0" fontId="49" fillId="0" borderId="7" xfId="0" applyFont="1" applyFill="1" applyBorder="1" applyAlignment="1">
      <alignment horizontal="left" wrapText="1"/>
    </xf>
    <xf numFmtId="0" fontId="25" fillId="0" borderId="7" xfId="0" applyFont="1" applyFill="1" applyBorder="1"/>
    <xf numFmtId="49" fontId="25" fillId="0" borderId="7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" fontId="0" fillId="0" borderId="7" xfId="61" applyNumberFormat="1" applyFon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0" xfId="0" applyFont="1"/>
    <xf numFmtId="0" fontId="4" fillId="0" borderId="7" xfId="0" applyFont="1" applyBorder="1" applyAlignment="1">
      <alignment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/>
    </xf>
    <xf numFmtId="0" fontId="27" fillId="3" borderId="7" xfId="0" applyFont="1" applyFill="1" applyBorder="1" applyAlignment="1">
      <alignment horizontal="left" vertical="top" wrapText="1"/>
    </xf>
    <xf numFmtId="49" fontId="27" fillId="0" borderId="0" xfId="0" applyNumberFormat="1" applyFont="1" applyBorder="1" applyAlignment="1">
      <alignment horizontal="center" vertical="top" wrapText="1"/>
    </xf>
    <xf numFmtId="0" fontId="27" fillId="0" borderId="7" xfId="0" applyFont="1" applyFill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 indent="2"/>
    </xf>
    <xf numFmtId="4" fontId="29" fillId="0" borderId="0" xfId="0" applyNumberFormat="1" applyFont="1" applyBorder="1" applyAlignment="1">
      <alignment horizontal="right" vertical="top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wrapText="1"/>
    </xf>
    <xf numFmtId="4" fontId="32" fillId="0" borderId="7" xfId="34" applyNumberFormat="1" applyBorder="1" applyProtection="1">
      <alignment horizontal="right" shrinkToFit="1"/>
    </xf>
    <xf numFmtId="0" fontId="8" fillId="0" borderId="7" xfId="0" applyFont="1" applyBorder="1" applyAlignment="1">
      <alignment horizontal="left" vertical="top" wrapText="1" indent="2"/>
    </xf>
    <xf numFmtId="4" fontId="11" fillId="0" borderId="7" xfId="0" applyNumberFormat="1" applyFont="1" applyBorder="1" applyAlignment="1">
      <alignment horizontal="right" vertical="top"/>
    </xf>
    <xf numFmtId="49" fontId="8" fillId="0" borderId="7" xfId="0" applyNumberFormat="1" applyFont="1" applyBorder="1" applyAlignment="1">
      <alignment horizontal="left" vertical="top" wrapText="1"/>
    </xf>
    <xf numFmtId="0" fontId="32" fillId="0" borderId="7" xfId="18" applyNumberFormat="1" applyBorder="1" applyProtection="1">
      <alignment horizontal="left" wrapText="1"/>
    </xf>
    <xf numFmtId="0" fontId="0" fillId="0" borderId="7" xfId="0" applyBorder="1"/>
    <xf numFmtId="0" fontId="4" fillId="0" borderId="7" xfId="0" applyFont="1" applyBorder="1" applyAlignment="1" applyProtection="1">
      <alignment vertical="top"/>
      <protection locked="0"/>
    </xf>
    <xf numFmtId="0" fontId="51" fillId="0" borderId="7" xfId="0" applyFont="1" applyFill="1" applyBorder="1" applyAlignment="1">
      <alignment vertical="center" wrapText="1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center" wrapText="1"/>
    </xf>
    <xf numFmtId="49" fontId="27" fillId="0" borderId="3" xfId="0" applyNumberFormat="1" applyFont="1" applyBorder="1" applyAlignment="1">
      <alignment horizontal="center" vertical="center" wrapText="1"/>
    </xf>
    <xf numFmtId="49" fontId="27" fillId="0" borderId="4" xfId="0" applyNumberFormat="1" applyFont="1" applyBorder="1" applyAlignment="1">
      <alignment horizontal="center" vertical="center" wrapText="1"/>
    </xf>
    <xf numFmtId="4" fontId="27" fillId="0" borderId="7" xfId="0" applyNumberFormat="1" applyFont="1" applyBorder="1" applyAlignment="1">
      <alignment horizontal="right" vertical="center"/>
    </xf>
    <xf numFmtId="49" fontId="27" fillId="0" borderId="22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 wrapText="1"/>
    </xf>
    <xf numFmtId="4" fontId="27" fillId="0" borderId="7" xfId="0" applyNumberFormat="1" applyFont="1" applyFill="1" applyBorder="1" applyAlignment="1">
      <alignment horizontal="right" vertical="center"/>
    </xf>
    <xf numFmtId="49" fontId="27" fillId="0" borderId="22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left" vertical="top" wrapText="1"/>
    </xf>
    <xf numFmtId="4" fontId="27" fillId="0" borderId="9" xfId="0" applyNumberFormat="1" applyFont="1" applyBorder="1" applyAlignment="1">
      <alignment horizontal="right" vertical="center"/>
    </xf>
    <xf numFmtId="0" fontId="4" fillId="0" borderId="0" xfId="0" applyFont="1" applyAlignment="1" applyProtection="1">
      <alignment vertical="top" wrapText="1"/>
      <protection locked="0"/>
    </xf>
    <xf numFmtId="0" fontId="52" fillId="0" borderId="7" xfId="2" applyNumberFormat="1" applyFont="1" applyBorder="1" applyProtection="1">
      <alignment horizontal="center" vertical="center"/>
    </xf>
    <xf numFmtId="0" fontId="52" fillId="0" borderId="7" xfId="25" applyNumberFormat="1" applyFont="1" applyBorder="1" applyAlignment="1" applyProtection="1">
      <alignment horizontal="center" vertical="center" shrinkToFit="1"/>
    </xf>
    <xf numFmtId="49" fontId="52" fillId="0" borderId="7" xfId="27" applyFont="1" applyBorder="1" applyProtection="1">
      <alignment horizontal="center" vertical="center" shrinkToFit="1"/>
    </xf>
    <xf numFmtId="49" fontId="52" fillId="0" borderId="7" xfId="30" applyNumberFormat="1" applyFont="1" applyBorder="1" applyProtection="1">
      <alignment horizontal="center" vertical="center" shrinkToFit="1"/>
    </xf>
    <xf numFmtId="0" fontId="52" fillId="0" borderId="7" xfId="3" applyNumberFormat="1" applyFont="1" applyBorder="1" applyAlignment="1" applyProtection="1">
      <alignment horizontal="left" wrapText="1"/>
    </xf>
    <xf numFmtId="49" fontId="52" fillId="0" borderId="7" xfId="10" applyFont="1" applyBorder="1" applyProtection="1">
      <alignment horizontal="center"/>
    </xf>
    <xf numFmtId="4" fontId="52" fillId="0" borderId="7" xfId="16" applyFont="1" applyBorder="1" applyProtection="1">
      <alignment horizontal="right" shrinkToFit="1"/>
    </xf>
    <xf numFmtId="4" fontId="52" fillId="0" borderId="7" xfId="31" applyNumberFormat="1" applyFont="1" applyBorder="1" applyProtection="1">
      <alignment horizontal="right" shrinkToFit="1"/>
    </xf>
    <xf numFmtId="10" fontId="23" fillId="0" borderId="7" xfId="0" applyNumberFormat="1" applyFont="1" applyBorder="1"/>
    <xf numFmtId="0" fontId="52" fillId="0" borderId="7" xfId="4" applyNumberFormat="1" applyFont="1" applyBorder="1" applyAlignment="1" applyProtection="1">
      <alignment horizontal="left" wrapText="1"/>
    </xf>
    <xf numFmtId="49" fontId="52" fillId="0" borderId="7" xfId="11" applyFont="1" applyBorder="1" applyProtection="1">
      <alignment horizontal="center"/>
    </xf>
    <xf numFmtId="164" fontId="52" fillId="0" borderId="7" xfId="28" applyNumberFormat="1" applyFont="1" applyBorder="1" applyAlignment="1" applyProtection="1">
      <alignment horizontal="right" shrinkToFit="1"/>
    </xf>
    <xf numFmtId="164" fontId="52" fillId="0" borderId="7" xfId="32" applyNumberFormat="1" applyFont="1" applyBorder="1" applyAlignment="1" applyProtection="1">
      <alignment horizontal="right" shrinkToFit="1"/>
    </xf>
    <xf numFmtId="0" fontId="52" fillId="0" borderId="7" xfId="18" applyNumberFormat="1" applyFont="1" applyBorder="1" applyProtection="1">
      <alignment horizontal="left" wrapText="1"/>
    </xf>
    <xf numFmtId="49" fontId="52" fillId="0" borderId="7" xfId="26" applyFont="1" applyBorder="1" applyProtection="1">
      <alignment horizontal="center" wrapText="1"/>
    </xf>
    <xf numFmtId="4" fontId="52" fillId="0" borderId="7" xfId="29" applyNumberFormat="1" applyFont="1" applyBorder="1" applyAlignment="1" applyProtection="1">
      <alignment horizontal="right" wrapText="1"/>
    </xf>
    <xf numFmtId="4" fontId="52" fillId="0" borderId="7" xfId="33" applyFont="1" applyBorder="1" applyProtection="1">
      <alignment horizontal="right" wrapText="1"/>
    </xf>
    <xf numFmtId="49" fontId="54" fillId="0" borderId="0" xfId="0" applyNumberFormat="1" applyFont="1"/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top" wrapText="1"/>
    </xf>
    <xf numFmtId="49" fontId="19" fillId="0" borderId="3" xfId="0" applyNumberFormat="1" applyFont="1" applyBorder="1" applyAlignment="1">
      <alignment horizontal="center" vertical="top" wrapText="1"/>
    </xf>
    <xf numFmtId="49" fontId="19" fillId="0" borderId="4" xfId="0" applyNumberFormat="1" applyFont="1" applyBorder="1" applyAlignment="1">
      <alignment horizontal="center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wrapText="1"/>
    </xf>
    <xf numFmtId="4" fontId="19" fillId="0" borderId="7" xfId="0" applyNumberFormat="1" applyFont="1" applyBorder="1" applyAlignment="1">
      <alignment horizontal="right" vertical="top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center" vertical="top" wrapText="1"/>
    </xf>
    <xf numFmtId="4" fontId="55" fillId="0" borderId="11" xfId="0" applyNumberFormat="1" applyFont="1" applyBorder="1" applyAlignment="1">
      <alignment horizontal="right" vertical="top"/>
    </xf>
    <xf numFmtId="0" fontId="19" fillId="0" borderId="3" xfId="0" applyFont="1" applyBorder="1" applyAlignment="1">
      <alignment horizontal="left" wrapText="1"/>
    </xf>
    <xf numFmtId="4" fontId="55" fillId="0" borderId="7" xfId="0" applyNumberFormat="1" applyFont="1" applyBorder="1" applyAlignment="1">
      <alignment horizontal="right" vertical="top"/>
    </xf>
    <xf numFmtId="0" fontId="5" fillId="0" borderId="0" xfId="0" applyFont="1" applyAlignment="1">
      <alignment horizontal="left" wrapText="1"/>
    </xf>
    <xf numFmtId="0" fontId="27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8" fillId="0" borderId="0" xfId="0" applyFont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53" fillId="0" borderId="7" xfId="3" applyNumberFormat="1" applyFont="1" applyBorder="1" applyAlignment="1" applyProtection="1">
      <alignment horizontal="center" vertical="center" wrapText="1"/>
    </xf>
    <xf numFmtId="0" fontId="53" fillId="0" borderId="7" xfId="3" applyFont="1" applyBorder="1" applyAlignment="1" applyProtection="1">
      <alignment horizontal="center" vertical="center" wrapText="1"/>
      <protection locked="0"/>
    </xf>
    <xf numFmtId="0" fontId="53" fillId="0" borderId="6" xfId="3" applyFont="1" applyBorder="1" applyAlignment="1" applyProtection="1">
      <alignment horizontal="center" vertical="center" wrapText="1"/>
      <protection locked="0"/>
    </xf>
    <xf numFmtId="0" fontId="53" fillId="0" borderId="23" xfId="1" applyNumberFormat="1" applyFont="1" applyAlignment="1" applyProtection="1">
      <alignment horizontal="center" vertical="center" wrapText="1"/>
    </xf>
    <xf numFmtId="0" fontId="53" fillId="0" borderId="23" xfId="1" applyFont="1" applyAlignment="1" applyProtection="1">
      <alignment horizontal="center" vertical="center" wrapText="1"/>
      <protection locked="0"/>
    </xf>
    <xf numFmtId="0" fontId="53" fillId="0" borderId="29" xfId="1" applyFont="1" applyBorder="1" applyAlignment="1" applyProtection="1">
      <alignment horizontal="center" vertical="center" wrapText="1"/>
      <protection locked="0"/>
    </xf>
    <xf numFmtId="49" fontId="53" fillId="0" borderId="23" xfId="14" applyFont="1" applyAlignment="1" applyProtection="1">
      <alignment horizontal="center" vertical="center" wrapText="1"/>
    </xf>
    <xf numFmtId="49" fontId="53" fillId="0" borderId="23" xfId="14" applyFont="1" applyAlignment="1" applyProtection="1">
      <alignment horizontal="center" vertical="center" wrapText="1"/>
      <protection locked="0"/>
    </xf>
    <xf numFmtId="49" fontId="53" fillId="0" borderId="29" xfId="14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63">
    <cellStyle name="xl26" xfId="1"/>
    <cellStyle name="xl27" xfId="2"/>
    <cellStyle name="xl28" xfId="3"/>
    <cellStyle name="xl29" xfId="4"/>
    <cellStyle name="xl30" xfId="5"/>
    <cellStyle name="xl31" xfId="6"/>
    <cellStyle name="xl32" xfId="7"/>
    <cellStyle name="xl34" xfId="8"/>
    <cellStyle name="xl38" xfId="9"/>
    <cellStyle name="xl40" xfId="10"/>
    <cellStyle name="xl41" xfId="11"/>
    <cellStyle name="xl43" xfId="12"/>
    <cellStyle name="xl44" xfId="13"/>
    <cellStyle name="xl47" xfId="14"/>
    <cellStyle name="xl48" xfId="15"/>
    <cellStyle name="xl49" xfId="16"/>
    <cellStyle name="xl50" xfId="17"/>
    <cellStyle name="xl71" xfId="18"/>
    <cellStyle name="xl73" xfId="19"/>
    <cellStyle name="xl74" xfId="20"/>
    <cellStyle name="xl75" xfId="21"/>
    <cellStyle name="xl76" xfId="22"/>
    <cellStyle name="xl77" xfId="23"/>
    <cellStyle name="xl78" xfId="24"/>
    <cellStyle name="xl79" xfId="25"/>
    <cellStyle name="xl80" xfId="26"/>
    <cellStyle name="xl82" xfId="27"/>
    <cellStyle name="xl83" xfId="28"/>
    <cellStyle name="xl84" xfId="29"/>
    <cellStyle name="xl86" xfId="30"/>
    <cellStyle name="xl87" xfId="31"/>
    <cellStyle name="xl88" xfId="32"/>
    <cellStyle name="xl89" xfId="33"/>
    <cellStyle name="xl91" xfId="34"/>
    <cellStyle name="xl92" xfId="35"/>
    <cellStyle name="xl93" xfId="36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43" builtinId="20" customBuiltin="1"/>
    <cellStyle name="Вывод" xfId="44" builtinId="21" customBuiltin="1"/>
    <cellStyle name="Вычисление" xfId="45" builtinId="22" customBuiltin="1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Итог" xfId="50" builtinId="25" customBuiltin="1"/>
    <cellStyle name="Контрольная ячейка" xfId="51" builtinId="23" customBuiltin="1"/>
    <cellStyle name="Название" xfId="52" builtinId="15" customBuiltin="1"/>
    <cellStyle name="Нейтральный" xfId="53" builtinId="28" customBuiltin="1"/>
    <cellStyle name="Обычный" xfId="0" builtinId="0"/>
    <cellStyle name="Обычный 2" xfId="54"/>
    <cellStyle name="Обычный 3" xfId="55"/>
    <cellStyle name="Плохой" xfId="56" builtinId="27" customBuiltin="1"/>
    <cellStyle name="Пояснение" xfId="57" builtinId="53" customBuiltin="1"/>
    <cellStyle name="Примечание 2" xfId="58"/>
    <cellStyle name="Связанная ячейка" xfId="59" builtinId="24" customBuiltin="1"/>
    <cellStyle name="Текст предупреждения" xfId="60" builtinId="11" customBuiltin="1"/>
    <cellStyle name="Финансовый" xfId="61" builtinId="3"/>
    <cellStyle name="Хороший" xfId="62" builtinId="26" customBuiltin="1"/>
  </cellStyles>
  <dxfs count="0"/>
  <tableStyles count="0" defaultTableStyle="TableStyleMedium2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48"/>
  <sheetViews>
    <sheetView zoomScale="110" zoomScaleNormal="110" workbookViewId="0">
      <selection activeCell="F3" sqref="F3"/>
    </sheetView>
  </sheetViews>
  <sheetFormatPr defaultRowHeight="12.75"/>
  <cols>
    <col min="1" max="1" width="3.85546875" style="1" customWidth="1"/>
    <col min="2" max="2" width="9.140625" style="1"/>
    <col min="3" max="3" width="4.42578125" style="1" customWidth="1"/>
    <col min="4" max="4" width="5.42578125" style="1" customWidth="1"/>
    <col min="5" max="5" width="4.85546875" style="1" customWidth="1"/>
    <col min="6" max="6" width="50.85546875" style="1" customWidth="1"/>
    <col min="7" max="7" width="14.85546875" style="2" customWidth="1"/>
    <col min="8" max="16384" width="9.140625" style="1"/>
  </cols>
  <sheetData>
    <row r="1" spans="1:7" ht="15" customHeight="1">
      <c r="F1" s="175" t="s">
        <v>0</v>
      </c>
      <c r="G1" s="175"/>
    </row>
    <row r="2" spans="1:7" ht="29.25" customHeight="1">
      <c r="F2" s="175" t="s">
        <v>1</v>
      </c>
      <c r="G2" s="175"/>
    </row>
    <row r="3" spans="1:7" ht="12.75" customHeight="1">
      <c r="F3" s="173" t="s">
        <v>830</v>
      </c>
      <c r="G3" s="4"/>
    </row>
    <row r="4" spans="1:7">
      <c r="G4" s="3"/>
    </row>
    <row r="5" spans="1:7">
      <c r="A5" s="176" t="s">
        <v>5</v>
      </c>
      <c r="B5" s="176"/>
      <c r="C5" s="176"/>
      <c r="D5" s="176"/>
      <c r="E5" s="176"/>
      <c r="F5" s="176"/>
      <c r="G5" s="176"/>
    </row>
    <row r="6" spans="1:7" ht="12.75" customHeight="1">
      <c r="A6" s="176" t="s">
        <v>3</v>
      </c>
      <c r="B6" s="176"/>
      <c r="C6" s="176"/>
      <c r="D6" s="176"/>
      <c r="E6" s="176"/>
      <c r="F6" s="176"/>
      <c r="G6" s="176"/>
    </row>
    <row r="7" spans="1:7" ht="12.75" customHeight="1">
      <c r="A7" s="176" t="s">
        <v>640</v>
      </c>
      <c r="B7" s="176"/>
      <c r="C7" s="176"/>
      <c r="D7" s="176"/>
      <c r="E7" s="176"/>
      <c r="F7" s="176"/>
      <c r="G7" s="176"/>
    </row>
    <row r="8" spans="1:7" ht="20.25" customHeight="1">
      <c r="F8" s="8"/>
      <c r="G8" s="5"/>
    </row>
    <row r="9" spans="1:7" s="6" customFormat="1" ht="25.5" customHeight="1">
      <c r="A9" s="177" t="s">
        <v>6</v>
      </c>
      <c r="B9" s="178"/>
      <c r="C9" s="178"/>
      <c r="D9" s="178"/>
      <c r="E9" s="179"/>
      <c r="F9" s="98" t="s">
        <v>17</v>
      </c>
      <c r="G9" s="98" t="s">
        <v>2</v>
      </c>
    </row>
    <row r="10" spans="1:7" s="6" customFormat="1" ht="13.5" customHeight="1">
      <c r="A10" s="174">
        <v>1</v>
      </c>
      <c r="B10" s="174"/>
      <c r="C10" s="174"/>
      <c r="D10" s="174"/>
      <c r="E10" s="174"/>
      <c r="F10" s="99">
        <v>2</v>
      </c>
      <c r="G10" s="100" t="s">
        <v>16</v>
      </c>
    </row>
    <row r="11" spans="1:7" s="6" customFormat="1" ht="87" customHeight="1">
      <c r="A11" s="119" t="s">
        <v>8</v>
      </c>
      <c r="B11" s="120" t="s">
        <v>670</v>
      </c>
      <c r="C11" s="120" t="s">
        <v>9</v>
      </c>
      <c r="D11" s="120" t="s">
        <v>18</v>
      </c>
      <c r="E11" s="121" t="s">
        <v>10</v>
      </c>
      <c r="F11" s="101" t="s">
        <v>129</v>
      </c>
      <c r="G11" s="122">
        <v>13182527.470000001</v>
      </c>
    </row>
    <row r="12" spans="1:7" s="6" customFormat="1" ht="63.75" customHeight="1">
      <c r="A12" s="123" t="s">
        <v>8</v>
      </c>
      <c r="B12" s="124" t="s">
        <v>670</v>
      </c>
      <c r="C12" s="124" t="s">
        <v>9</v>
      </c>
      <c r="D12" s="124" t="s">
        <v>127</v>
      </c>
      <c r="E12" s="125" t="s">
        <v>10</v>
      </c>
      <c r="F12" s="101" t="s">
        <v>154</v>
      </c>
      <c r="G12" s="122">
        <v>4926</v>
      </c>
    </row>
    <row r="13" spans="1:7" s="6" customFormat="1" ht="90" customHeight="1">
      <c r="A13" s="119" t="s">
        <v>8</v>
      </c>
      <c r="B13" s="120" t="s">
        <v>670</v>
      </c>
      <c r="C13" s="120" t="s">
        <v>9</v>
      </c>
      <c r="D13" s="120" t="s">
        <v>19</v>
      </c>
      <c r="E13" s="121" t="s">
        <v>10</v>
      </c>
      <c r="F13" s="101" t="s">
        <v>130</v>
      </c>
      <c r="G13" s="122">
        <v>25229.7</v>
      </c>
    </row>
    <row r="14" spans="1:7" s="6" customFormat="1" ht="61.5" customHeight="1">
      <c r="A14" s="119" t="s">
        <v>8</v>
      </c>
      <c r="B14" s="120" t="s">
        <v>670</v>
      </c>
      <c r="C14" s="120" t="s">
        <v>9</v>
      </c>
      <c r="D14" s="120" t="s">
        <v>661</v>
      </c>
      <c r="E14" s="121" t="s">
        <v>10</v>
      </c>
      <c r="F14" s="101" t="s">
        <v>660</v>
      </c>
      <c r="G14" s="122">
        <v>78</v>
      </c>
    </row>
    <row r="15" spans="1:7" s="6" customFormat="1" ht="87" customHeight="1">
      <c r="A15" s="119" t="s">
        <v>8</v>
      </c>
      <c r="B15" s="120" t="s">
        <v>671</v>
      </c>
      <c r="C15" s="120" t="s">
        <v>9</v>
      </c>
      <c r="D15" s="120" t="s">
        <v>277</v>
      </c>
      <c r="E15" s="121" t="s">
        <v>10</v>
      </c>
      <c r="F15" s="101" t="s">
        <v>276</v>
      </c>
      <c r="G15" s="122">
        <v>-4.29</v>
      </c>
    </row>
    <row r="16" spans="1:7" s="6" customFormat="1" ht="111" customHeight="1">
      <c r="A16" s="119" t="s">
        <v>8</v>
      </c>
      <c r="B16" s="120" t="s">
        <v>672</v>
      </c>
      <c r="C16" s="120" t="s">
        <v>9</v>
      </c>
      <c r="D16" s="120" t="s">
        <v>18</v>
      </c>
      <c r="E16" s="121" t="s">
        <v>10</v>
      </c>
      <c r="F16" s="101" t="s">
        <v>131</v>
      </c>
      <c r="G16" s="122">
        <v>2075.34</v>
      </c>
    </row>
    <row r="17" spans="1:7" s="6" customFormat="1" ht="96.75" customHeight="1">
      <c r="A17" s="123" t="s">
        <v>8</v>
      </c>
      <c r="B17" s="124" t="s">
        <v>672</v>
      </c>
      <c r="C17" s="124" t="s">
        <v>9</v>
      </c>
      <c r="D17" s="124" t="s">
        <v>127</v>
      </c>
      <c r="E17" s="125" t="s">
        <v>10</v>
      </c>
      <c r="F17" s="133" t="s">
        <v>662</v>
      </c>
      <c r="G17" s="134">
        <v>35.5</v>
      </c>
    </row>
    <row r="18" spans="1:7" s="6" customFormat="1" ht="115.5" customHeight="1">
      <c r="A18" s="119" t="s">
        <v>8</v>
      </c>
      <c r="B18" s="120" t="s">
        <v>672</v>
      </c>
      <c r="C18" s="120" t="s">
        <v>9</v>
      </c>
      <c r="D18" s="120" t="s">
        <v>19</v>
      </c>
      <c r="E18" s="121" t="s">
        <v>10</v>
      </c>
      <c r="F18" s="101" t="s">
        <v>155</v>
      </c>
      <c r="G18" s="122">
        <v>10</v>
      </c>
    </row>
    <row r="19" spans="1:7" s="6" customFormat="1" ht="65.25" customHeight="1">
      <c r="A19" s="119" t="s">
        <v>8</v>
      </c>
      <c r="B19" s="120" t="s">
        <v>673</v>
      </c>
      <c r="C19" s="120" t="s">
        <v>9</v>
      </c>
      <c r="D19" s="120" t="s">
        <v>18</v>
      </c>
      <c r="E19" s="121" t="s">
        <v>10</v>
      </c>
      <c r="F19" s="101" t="s">
        <v>132</v>
      </c>
      <c r="G19" s="122">
        <v>42742.080000000002</v>
      </c>
    </row>
    <row r="20" spans="1:7" s="6" customFormat="1" ht="48" customHeight="1">
      <c r="A20" s="123" t="s">
        <v>8</v>
      </c>
      <c r="B20" s="124" t="s">
        <v>673</v>
      </c>
      <c r="C20" s="124" t="s">
        <v>9</v>
      </c>
      <c r="D20" s="124" t="s">
        <v>127</v>
      </c>
      <c r="E20" s="125" t="s">
        <v>10</v>
      </c>
      <c r="F20" s="133" t="s">
        <v>133</v>
      </c>
      <c r="G20" s="122">
        <v>79.28</v>
      </c>
    </row>
    <row r="21" spans="1:7" s="6" customFormat="1" ht="65.25" customHeight="1">
      <c r="A21" s="119" t="s">
        <v>8</v>
      </c>
      <c r="B21" s="120" t="s">
        <v>673</v>
      </c>
      <c r="C21" s="120" t="s">
        <v>9</v>
      </c>
      <c r="D21" s="120" t="s">
        <v>19</v>
      </c>
      <c r="E21" s="121" t="s">
        <v>10</v>
      </c>
      <c r="F21" s="101" t="s">
        <v>134</v>
      </c>
      <c r="G21" s="122">
        <v>85.57</v>
      </c>
    </row>
    <row r="22" spans="1:7" s="6" customFormat="1" ht="52.5" customHeight="1">
      <c r="A22" s="123" t="s">
        <v>8</v>
      </c>
      <c r="B22" s="124" t="s">
        <v>674</v>
      </c>
      <c r="C22" s="124" t="s">
        <v>9</v>
      </c>
      <c r="D22" s="124" t="s">
        <v>18</v>
      </c>
      <c r="E22" s="125" t="s">
        <v>10</v>
      </c>
      <c r="F22" s="101" t="s">
        <v>135</v>
      </c>
      <c r="G22" s="122">
        <v>5318537.8600000003</v>
      </c>
    </row>
    <row r="23" spans="1:7" s="6" customFormat="1" ht="39.75" customHeight="1">
      <c r="A23" s="119" t="s">
        <v>8</v>
      </c>
      <c r="B23" s="120" t="s">
        <v>674</v>
      </c>
      <c r="C23" s="120" t="s">
        <v>9</v>
      </c>
      <c r="D23" s="120" t="s">
        <v>127</v>
      </c>
      <c r="E23" s="121" t="s">
        <v>10</v>
      </c>
      <c r="F23" s="101" t="s">
        <v>136</v>
      </c>
      <c r="G23" s="122">
        <v>28566.31</v>
      </c>
    </row>
    <row r="24" spans="1:7" s="6" customFormat="1" ht="54" customHeight="1">
      <c r="A24" s="119" t="s">
        <v>8</v>
      </c>
      <c r="B24" s="120" t="s">
        <v>674</v>
      </c>
      <c r="C24" s="120" t="s">
        <v>9</v>
      </c>
      <c r="D24" s="120" t="s">
        <v>19</v>
      </c>
      <c r="E24" s="121" t="s">
        <v>10</v>
      </c>
      <c r="F24" s="101" t="s">
        <v>137</v>
      </c>
      <c r="G24" s="122">
        <v>2200</v>
      </c>
    </row>
    <row r="25" spans="1:7" s="6" customFormat="1" ht="57" customHeight="1">
      <c r="A25" s="123" t="s">
        <v>8</v>
      </c>
      <c r="B25" s="124" t="s">
        <v>675</v>
      </c>
      <c r="C25" s="124" t="s">
        <v>9</v>
      </c>
      <c r="D25" s="124" t="s">
        <v>18</v>
      </c>
      <c r="E25" s="125" t="s">
        <v>10</v>
      </c>
      <c r="F25" s="133" t="s">
        <v>139</v>
      </c>
      <c r="G25" s="122">
        <v>1566842.75</v>
      </c>
    </row>
    <row r="26" spans="1:7" s="6" customFormat="1" ht="39" customHeight="1">
      <c r="A26" s="119" t="s">
        <v>8</v>
      </c>
      <c r="B26" s="120" t="s">
        <v>675</v>
      </c>
      <c r="C26" s="120" t="s">
        <v>9</v>
      </c>
      <c r="D26" s="120" t="s">
        <v>127</v>
      </c>
      <c r="E26" s="121" t="s">
        <v>10</v>
      </c>
      <c r="F26" s="101" t="s">
        <v>138</v>
      </c>
      <c r="G26" s="122">
        <v>7711.09</v>
      </c>
    </row>
    <row r="27" spans="1:7" s="6" customFormat="1" ht="63.75" customHeight="1">
      <c r="A27" s="123" t="s">
        <v>8</v>
      </c>
      <c r="B27" s="124" t="s">
        <v>676</v>
      </c>
      <c r="C27" s="124" t="s">
        <v>11</v>
      </c>
      <c r="D27" s="124" t="s">
        <v>18</v>
      </c>
      <c r="E27" s="125" t="s">
        <v>10</v>
      </c>
      <c r="F27" s="101" t="s">
        <v>140</v>
      </c>
      <c r="G27" s="122">
        <v>1426982.33</v>
      </c>
    </row>
    <row r="28" spans="1:7" s="6" customFormat="1" ht="37.5" customHeight="1">
      <c r="A28" s="119" t="s">
        <v>8</v>
      </c>
      <c r="B28" s="120" t="s">
        <v>676</v>
      </c>
      <c r="C28" s="120" t="s">
        <v>11</v>
      </c>
      <c r="D28" s="120" t="s">
        <v>127</v>
      </c>
      <c r="E28" s="121" t="s">
        <v>10</v>
      </c>
      <c r="F28" s="101" t="s">
        <v>141</v>
      </c>
      <c r="G28" s="122">
        <v>17334.490000000002</v>
      </c>
    </row>
    <row r="29" spans="1:7" s="6" customFormat="1" ht="48">
      <c r="A29" s="126" t="s">
        <v>8</v>
      </c>
      <c r="B29" s="127" t="s">
        <v>677</v>
      </c>
      <c r="C29" s="127" t="s">
        <v>11</v>
      </c>
      <c r="D29" s="127" t="s">
        <v>18</v>
      </c>
      <c r="E29" s="128" t="s">
        <v>10</v>
      </c>
      <c r="F29" s="103" t="s">
        <v>142</v>
      </c>
      <c r="G29" s="129">
        <v>71192483.489999995</v>
      </c>
    </row>
    <row r="30" spans="1:7" s="6" customFormat="1" ht="39" customHeight="1">
      <c r="A30" s="130" t="s">
        <v>8</v>
      </c>
      <c r="B30" s="131" t="s">
        <v>677</v>
      </c>
      <c r="C30" s="131" t="s">
        <v>11</v>
      </c>
      <c r="D30" s="131" t="s">
        <v>127</v>
      </c>
      <c r="E30" s="132" t="s">
        <v>10</v>
      </c>
      <c r="F30" s="103" t="s">
        <v>143</v>
      </c>
      <c r="G30" s="129">
        <v>287600.32</v>
      </c>
    </row>
    <row r="31" spans="1:7" s="6" customFormat="1" ht="48">
      <c r="A31" s="126" t="s">
        <v>8</v>
      </c>
      <c r="B31" s="127" t="s">
        <v>677</v>
      </c>
      <c r="C31" s="127" t="s">
        <v>11</v>
      </c>
      <c r="D31" s="127" t="s">
        <v>19</v>
      </c>
      <c r="E31" s="128" t="s">
        <v>10</v>
      </c>
      <c r="F31" s="103" t="s">
        <v>144</v>
      </c>
      <c r="G31" s="129">
        <v>171130.2</v>
      </c>
    </row>
    <row r="32" spans="1:7" s="6" customFormat="1" ht="37.5" customHeight="1">
      <c r="A32" s="126" t="s">
        <v>8</v>
      </c>
      <c r="B32" s="127" t="s">
        <v>677</v>
      </c>
      <c r="C32" s="127" t="s">
        <v>11</v>
      </c>
      <c r="D32" s="127" t="s">
        <v>661</v>
      </c>
      <c r="E32" s="128" t="s">
        <v>10</v>
      </c>
      <c r="F32" s="103" t="s">
        <v>669</v>
      </c>
      <c r="G32" s="129">
        <v>564.83000000000004</v>
      </c>
    </row>
    <row r="33" spans="1:7" s="6" customFormat="1" ht="49.5" customHeight="1">
      <c r="A33" s="126" t="s">
        <v>8</v>
      </c>
      <c r="B33" s="127" t="s">
        <v>678</v>
      </c>
      <c r="C33" s="127" t="s">
        <v>11</v>
      </c>
      <c r="D33" s="127" t="s">
        <v>18</v>
      </c>
      <c r="E33" s="128" t="s">
        <v>10</v>
      </c>
      <c r="F33" s="103" t="s">
        <v>145</v>
      </c>
      <c r="G33" s="129">
        <v>35135691.479999997</v>
      </c>
    </row>
    <row r="34" spans="1:7" s="6" customFormat="1" ht="41.25" customHeight="1">
      <c r="A34" s="126" t="s">
        <v>8</v>
      </c>
      <c r="B34" s="127" t="s">
        <v>678</v>
      </c>
      <c r="C34" s="127" t="s">
        <v>11</v>
      </c>
      <c r="D34" s="127" t="s">
        <v>127</v>
      </c>
      <c r="E34" s="128" t="s">
        <v>10</v>
      </c>
      <c r="F34" s="103" t="s">
        <v>146</v>
      </c>
      <c r="G34" s="129">
        <v>287584.2</v>
      </c>
    </row>
    <row r="35" spans="1:7" s="6" customFormat="1" ht="52.5" customHeight="1">
      <c r="A35" s="123" t="s">
        <v>13</v>
      </c>
      <c r="B35" s="124" t="s">
        <v>679</v>
      </c>
      <c r="C35" s="124" t="s">
        <v>11</v>
      </c>
      <c r="D35" s="124" t="s">
        <v>7</v>
      </c>
      <c r="E35" s="125" t="s">
        <v>12</v>
      </c>
      <c r="F35" s="133" t="s">
        <v>147</v>
      </c>
      <c r="G35" s="122">
        <v>176753.24</v>
      </c>
    </row>
    <row r="36" spans="1:7" s="6" customFormat="1" ht="63" customHeight="1">
      <c r="A36" s="119" t="s">
        <v>13</v>
      </c>
      <c r="B36" s="120" t="s">
        <v>680</v>
      </c>
      <c r="C36" s="120" t="s">
        <v>11</v>
      </c>
      <c r="D36" s="120" t="s">
        <v>7</v>
      </c>
      <c r="E36" s="121" t="s">
        <v>12</v>
      </c>
      <c r="F36" s="101" t="s">
        <v>148</v>
      </c>
      <c r="G36" s="122">
        <v>426645.57</v>
      </c>
    </row>
    <row r="37" spans="1:7" s="6" customFormat="1" ht="84.75" customHeight="1">
      <c r="A37" s="119" t="s">
        <v>278</v>
      </c>
      <c r="B37" s="120" t="s">
        <v>681</v>
      </c>
      <c r="C37" s="120" t="s">
        <v>11</v>
      </c>
      <c r="D37" s="120" t="s">
        <v>279</v>
      </c>
      <c r="E37" s="121" t="s">
        <v>105</v>
      </c>
      <c r="F37" s="101" t="s">
        <v>280</v>
      </c>
      <c r="G37" s="122">
        <v>513660.27</v>
      </c>
    </row>
    <row r="38" spans="1:7" s="95" customFormat="1" ht="50.25" customHeight="1">
      <c r="A38" s="119" t="s">
        <v>13</v>
      </c>
      <c r="B38" s="120" t="s">
        <v>682</v>
      </c>
      <c r="C38" s="120" t="s">
        <v>11</v>
      </c>
      <c r="D38" s="120" t="s">
        <v>663</v>
      </c>
      <c r="E38" s="121" t="s">
        <v>15</v>
      </c>
      <c r="F38" s="101" t="s">
        <v>664</v>
      </c>
      <c r="G38" s="122">
        <v>1248262.95</v>
      </c>
    </row>
    <row r="39" spans="1:7" s="6" customFormat="1" ht="39.75" customHeight="1">
      <c r="A39" s="123" t="s">
        <v>13</v>
      </c>
      <c r="B39" s="124" t="s">
        <v>683</v>
      </c>
      <c r="C39" s="124" t="s">
        <v>11</v>
      </c>
      <c r="D39" s="124" t="s">
        <v>7</v>
      </c>
      <c r="E39" s="125" t="s">
        <v>15</v>
      </c>
      <c r="F39" s="101" t="s">
        <v>149</v>
      </c>
      <c r="G39" s="122">
        <v>303772</v>
      </c>
    </row>
    <row r="40" spans="1:7" s="6" customFormat="1" ht="163.5" customHeight="1">
      <c r="A40" s="119" t="s">
        <v>13</v>
      </c>
      <c r="B40" s="120" t="s">
        <v>684</v>
      </c>
      <c r="C40" s="120" t="s">
        <v>11</v>
      </c>
      <c r="D40" s="120" t="s">
        <v>128</v>
      </c>
      <c r="E40" s="121" t="s">
        <v>15</v>
      </c>
      <c r="F40" s="101" t="s">
        <v>156</v>
      </c>
      <c r="G40" s="122">
        <v>2049775</v>
      </c>
    </row>
    <row r="41" spans="1:7" s="6" customFormat="1" ht="60" customHeight="1">
      <c r="A41" s="123" t="s">
        <v>13</v>
      </c>
      <c r="B41" s="124" t="s">
        <v>685</v>
      </c>
      <c r="C41" s="124" t="s">
        <v>11</v>
      </c>
      <c r="D41" s="124" t="s">
        <v>665</v>
      </c>
      <c r="E41" s="125" t="s">
        <v>15</v>
      </c>
      <c r="F41" s="101" t="s">
        <v>666</v>
      </c>
      <c r="G41" s="122">
        <v>96933.95</v>
      </c>
    </row>
    <row r="42" spans="1:7" s="6" customFormat="1" ht="28.5" customHeight="1">
      <c r="A42" s="119" t="s">
        <v>13</v>
      </c>
      <c r="B42" s="120" t="s">
        <v>686</v>
      </c>
      <c r="C42" s="120" t="s">
        <v>11</v>
      </c>
      <c r="D42" s="120" t="s">
        <v>667</v>
      </c>
      <c r="E42" s="121" t="s">
        <v>14</v>
      </c>
      <c r="F42" s="101" t="s">
        <v>639</v>
      </c>
      <c r="G42" s="122">
        <v>250000</v>
      </c>
    </row>
    <row r="43" spans="1:7" s="95" customFormat="1" ht="72">
      <c r="A43" s="119" t="s">
        <v>13</v>
      </c>
      <c r="B43" s="120" t="s">
        <v>687</v>
      </c>
      <c r="C43" s="120" t="s">
        <v>11</v>
      </c>
      <c r="D43" s="120" t="s">
        <v>668</v>
      </c>
      <c r="E43" s="121" t="s">
        <v>15</v>
      </c>
      <c r="F43" s="103" t="s">
        <v>829</v>
      </c>
      <c r="G43" s="122">
        <v>20511377.48</v>
      </c>
    </row>
    <row r="44" spans="1:7" s="6" customFormat="1" ht="27.75" customHeight="1">
      <c r="A44" s="102"/>
      <c r="B44" s="102"/>
      <c r="C44" s="102"/>
      <c r="D44" s="102"/>
      <c r="E44" s="102"/>
      <c r="F44" s="104" t="s">
        <v>4</v>
      </c>
      <c r="G44" s="105">
        <f>SUM(G11:G43)</f>
        <v>154278194.45999998</v>
      </c>
    </row>
    <row r="45" spans="1:7" s="6" customFormat="1">
      <c r="A45" s="1"/>
      <c r="B45" s="1"/>
      <c r="C45" s="1"/>
      <c r="D45" s="1"/>
      <c r="E45" s="1"/>
      <c r="F45" s="1"/>
      <c r="G45" s="2"/>
    </row>
    <row r="46" spans="1:7" s="6" customFormat="1">
      <c r="A46" s="1"/>
      <c r="B46" s="1"/>
      <c r="C46" s="1"/>
      <c r="D46" s="1"/>
      <c r="E46" s="1"/>
      <c r="F46" s="1"/>
      <c r="G46" s="2"/>
    </row>
    <row r="47" spans="1:7" s="6" customFormat="1">
      <c r="A47" s="1"/>
      <c r="B47" s="1"/>
      <c r="C47" s="1"/>
      <c r="D47" s="1"/>
      <c r="E47" s="1"/>
      <c r="F47" s="1"/>
      <c r="G47" s="2"/>
    </row>
    <row r="48" spans="1:7" s="6" customFormat="1">
      <c r="A48" s="1"/>
      <c r="B48" s="1"/>
      <c r="C48" s="1"/>
      <c r="D48" s="1"/>
      <c r="E48" s="1"/>
      <c r="F48" s="1"/>
      <c r="G48" s="2"/>
    </row>
  </sheetData>
  <mergeCells count="7">
    <mergeCell ref="A10:E10"/>
    <mergeCell ref="F1:G1"/>
    <mergeCell ref="F2:G2"/>
    <mergeCell ref="A5:G5"/>
    <mergeCell ref="A6:G6"/>
    <mergeCell ref="A7:G7"/>
    <mergeCell ref="A9:E9"/>
  </mergeCells>
  <phoneticPr fontId="3" type="noConversion"/>
  <pageMargins left="0.59055118110236227" right="0.19685039370078741" top="0.43307086614173229" bottom="0.39370078740157483" header="0.35433070866141736" footer="0.15748031496062992"/>
  <pageSetup paperSize="9" fitToHeight="1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36"/>
  <sheetViews>
    <sheetView workbookViewId="0">
      <selection activeCell="D3" sqref="D3:E3"/>
    </sheetView>
  </sheetViews>
  <sheetFormatPr defaultRowHeight="12.75"/>
  <cols>
    <col min="1" max="1" width="45.140625" style="6" customWidth="1"/>
    <col min="2" max="2" width="30.5703125" style="6" customWidth="1"/>
    <col min="3" max="3" width="16.7109375" style="6" customWidth="1"/>
    <col min="4" max="4" width="16" style="6" customWidth="1"/>
    <col min="5" max="5" width="18" style="6" customWidth="1"/>
    <col min="6" max="6" width="14.28515625" style="6" customWidth="1"/>
    <col min="7" max="7" width="13.28515625" style="6" customWidth="1"/>
    <col min="8" max="8" width="7" style="6" customWidth="1"/>
    <col min="9" max="9" width="9.140625" style="6"/>
    <col min="10" max="10" width="12.7109375" style="6" bestFit="1" customWidth="1"/>
    <col min="11" max="197" width="9.140625" style="6"/>
    <col min="198" max="198" width="24.85546875" style="6" customWidth="1"/>
    <col min="199" max="199" width="0" style="6" hidden="1" customWidth="1"/>
    <col min="200" max="200" width="5.28515625" style="6" customWidth="1"/>
    <col min="201" max="202" width="6.42578125" style="6" customWidth="1"/>
    <col min="203" max="203" width="8.140625" style="6" customWidth="1"/>
    <col min="204" max="205" width="7.5703125" style="6" customWidth="1"/>
    <col min="206" max="206" width="12.85546875" style="6" customWidth="1"/>
    <col min="207" max="207" width="14.85546875" style="6" customWidth="1"/>
    <col min="208" max="208" width="11.42578125" style="6" customWidth="1"/>
    <col min="209" max="16384" width="9.140625" style="6"/>
  </cols>
  <sheetData>
    <row r="1" spans="1:254" ht="15.75">
      <c r="A1" s="9"/>
      <c r="B1" s="9"/>
      <c r="C1" s="1"/>
      <c r="D1" s="192" t="s">
        <v>20</v>
      </c>
      <c r="E1" s="192"/>
      <c r="F1" s="25"/>
      <c r="G1" s="25"/>
      <c r="H1" s="25"/>
      <c r="I1" s="9"/>
      <c r="J1" s="190"/>
      <c r="K1" s="190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spans="1:254" ht="49.5" customHeight="1">
      <c r="A2" s="9"/>
      <c r="B2" s="9"/>
      <c r="C2" s="135"/>
      <c r="D2" s="193" t="s">
        <v>1</v>
      </c>
      <c r="E2" s="193"/>
      <c r="F2" s="25"/>
      <c r="G2" s="25"/>
      <c r="H2" s="25"/>
      <c r="I2" s="9"/>
      <c r="J2" s="191"/>
      <c r="K2" s="191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1:254" ht="18" customHeight="1">
      <c r="A3" s="9"/>
      <c r="B3" s="9"/>
      <c r="C3" s="1"/>
      <c r="D3" s="192" t="s">
        <v>831</v>
      </c>
      <c r="E3" s="192"/>
      <c r="F3" s="25"/>
      <c r="G3" s="25"/>
      <c r="H3" s="25"/>
      <c r="I3" s="9"/>
      <c r="J3" s="190"/>
      <c r="K3" s="190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1:25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54" ht="16.5" customHeight="1">
      <c r="A5" s="180" t="s">
        <v>22</v>
      </c>
      <c r="B5" s="180"/>
      <c r="C5" s="180"/>
      <c r="D5" s="180"/>
      <c r="E5" s="180"/>
      <c r="F5" s="180"/>
      <c r="G5" s="65"/>
      <c r="H5" s="65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ht="16.5" customHeight="1">
      <c r="A6" s="180" t="s">
        <v>3</v>
      </c>
      <c r="B6" s="180"/>
      <c r="C6" s="180"/>
      <c r="D6" s="180"/>
      <c r="E6" s="180"/>
      <c r="F6" s="180"/>
      <c r="G6" s="65"/>
      <c r="H6" s="65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254" ht="16.5" customHeight="1">
      <c r="A7" s="180" t="s">
        <v>641</v>
      </c>
      <c r="B7" s="180"/>
      <c r="C7" s="180"/>
      <c r="D7" s="180"/>
      <c r="E7" s="180"/>
      <c r="F7" s="180"/>
      <c r="G7" s="65"/>
      <c r="H7" s="65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9" spans="1:254">
      <c r="A9" s="184" t="s">
        <v>281</v>
      </c>
      <c r="B9" s="184" t="s">
        <v>282</v>
      </c>
      <c r="C9" s="187" t="s">
        <v>283</v>
      </c>
      <c r="D9" s="187" t="s">
        <v>2</v>
      </c>
      <c r="E9" s="184" t="s">
        <v>151</v>
      </c>
      <c r="F9" s="181" t="s">
        <v>25</v>
      </c>
    </row>
    <row r="10" spans="1:254">
      <c r="A10" s="185"/>
      <c r="B10" s="185"/>
      <c r="C10" s="188"/>
      <c r="D10" s="188"/>
      <c r="E10" s="185"/>
      <c r="F10" s="182"/>
    </row>
    <row r="11" spans="1:254">
      <c r="A11" s="186"/>
      <c r="B11" s="186"/>
      <c r="C11" s="189"/>
      <c r="D11" s="189"/>
      <c r="E11" s="186"/>
      <c r="F11" s="183"/>
    </row>
    <row r="12" spans="1:254" ht="15.75">
      <c r="A12" s="136">
        <v>1</v>
      </c>
      <c r="B12" s="137">
        <v>2</v>
      </c>
      <c r="C12" s="138" t="s">
        <v>16</v>
      </c>
      <c r="D12" s="138" t="s">
        <v>26</v>
      </c>
      <c r="E12" s="138" t="s">
        <v>27</v>
      </c>
      <c r="F12" s="139" t="s">
        <v>153</v>
      </c>
    </row>
    <row r="13" spans="1:254" ht="15.75">
      <c r="A13" s="140" t="s">
        <v>28</v>
      </c>
      <c r="B13" s="141" t="s">
        <v>284</v>
      </c>
      <c r="C13" s="142">
        <v>134197315</v>
      </c>
      <c r="D13" s="142">
        <v>133796396</v>
      </c>
      <c r="E13" s="143">
        <v>400919</v>
      </c>
      <c r="F13" s="144">
        <f>D13/C13</f>
        <v>0.99701246630754126</v>
      </c>
    </row>
    <row r="14" spans="1:254" ht="15.75">
      <c r="A14" s="145" t="s">
        <v>29</v>
      </c>
      <c r="B14" s="146"/>
      <c r="C14" s="147"/>
      <c r="D14" s="147"/>
      <c r="E14" s="148"/>
      <c r="F14" s="144"/>
    </row>
    <row r="15" spans="1:254" ht="15.75">
      <c r="A15" s="149" t="s">
        <v>285</v>
      </c>
      <c r="B15" s="150" t="s">
        <v>286</v>
      </c>
      <c r="C15" s="151">
        <v>29074923.57</v>
      </c>
      <c r="D15" s="151">
        <v>28693901.57</v>
      </c>
      <c r="E15" s="152">
        <v>381022</v>
      </c>
      <c r="F15" s="144">
        <f t="shared" ref="F15:F77" si="0">D15/C15</f>
        <v>0.98689516761470886</v>
      </c>
    </row>
    <row r="16" spans="1:254" ht="78.75">
      <c r="A16" s="149" t="s">
        <v>287</v>
      </c>
      <c r="B16" s="150" t="s">
        <v>288</v>
      </c>
      <c r="C16" s="151">
        <v>1928814.62</v>
      </c>
      <c r="D16" s="151">
        <v>1928814.62</v>
      </c>
      <c r="E16" s="152">
        <v>0</v>
      </c>
      <c r="F16" s="144">
        <f t="shared" si="0"/>
        <v>1</v>
      </c>
    </row>
    <row r="17" spans="1:6" ht="31.5">
      <c r="A17" s="149" t="s">
        <v>289</v>
      </c>
      <c r="B17" s="150" t="s">
        <v>290</v>
      </c>
      <c r="C17" s="151">
        <v>1928814.62</v>
      </c>
      <c r="D17" s="151">
        <v>1928814.62</v>
      </c>
      <c r="E17" s="152">
        <v>0</v>
      </c>
      <c r="F17" s="144">
        <f t="shared" si="0"/>
        <v>1</v>
      </c>
    </row>
    <row r="18" spans="1:6" ht="94.5">
      <c r="A18" s="149" t="s">
        <v>218</v>
      </c>
      <c r="B18" s="150" t="s">
        <v>291</v>
      </c>
      <c r="C18" s="151">
        <v>1928814.62</v>
      </c>
      <c r="D18" s="151">
        <v>1928814.62</v>
      </c>
      <c r="E18" s="152">
        <v>0</v>
      </c>
      <c r="F18" s="144">
        <f t="shared" si="0"/>
        <v>1</v>
      </c>
    </row>
    <row r="19" spans="1:6" ht="31.5">
      <c r="A19" s="149" t="s">
        <v>292</v>
      </c>
      <c r="B19" s="150" t="s">
        <v>293</v>
      </c>
      <c r="C19" s="151">
        <v>1928814.62</v>
      </c>
      <c r="D19" s="151">
        <v>1928814.62</v>
      </c>
      <c r="E19" s="152">
        <v>0</v>
      </c>
      <c r="F19" s="144">
        <f t="shared" si="0"/>
        <v>1</v>
      </c>
    </row>
    <row r="20" spans="1:6" ht="78.75">
      <c r="A20" s="149" t="s">
        <v>688</v>
      </c>
      <c r="B20" s="150" t="s">
        <v>689</v>
      </c>
      <c r="C20" s="151">
        <v>1928814.62</v>
      </c>
      <c r="D20" s="151">
        <v>1928814.62</v>
      </c>
      <c r="E20" s="152">
        <v>0</v>
      </c>
      <c r="F20" s="144">
        <f t="shared" si="0"/>
        <v>1</v>
      </c>
    </row>
    <row r="21" spans="1:6" ht="78.75">
      <c r="A21" s="149" t="s">
        <v>294</v>
      </c>
      <c r="B21" s="150" t="s">
        <v>295</v>
      </c>
      <c r="C21" s="151">
        <v>10706598.199999999</v>
      </c>
      <c r="D21" s="151">
        <v>10706598.199999999</v>
      </c>
      <c r="E21" s="152">
        <v>0</v>
      </c>
      <c r="F21" s="144">
        <f t="shared" si="0"/>
        <v>1</v>
      </c>
    </row>
    <row r="22" spans="1:6" ht="15.75">
      <c r="A22" s="149" t="s">
        <v>296</v>
      </c>
      <c r="B22" s="150" t="s">
        <v>297</v>
      </c>
      <c r="C22" s="151">
        <v>9515205.0399999991</v>
      </c>
      <c r="D22" s="151">
        <v>9515205.0399999991</v>
      </c>
      <c r="E22" s="152">
        <v>0</v>
      </c>
      <c r="F22" s="144">
        <f t="shared" si="0"/>
        <v>1</v>
      </c>
    </row>
    <row r="23" spans="1:6" ht="94.5">
      <c r="A23" s="149" t="s">
        <v>218</v>
      </c>
      <c r="B23" s="150" t="s">
        <v>298</v>
      </c>
      <c r="C23" s="151">
        <v>7645735.3200000003</v>
      </c>
      <c r="D23" s="151">
        <v>7645735.3200000003</v>
      </c>
      <c r="E23" s="152">
        <v>0</v>
      </c>
      <c r="F23" s="144">
        <f t="shared" si="0"/>
        <v>1</v>
      </c>
    </row>
    <row r="24" spans="1:6" ht="31.5">
      <c r="A24" s="149" t="s">
        <v>292</v>
      </c>
      <c r="B24" s="150" t="s">
        <v>299</v>
      </c>
      <c r="C24" s="151">
        <v>7645735.3200000003</v>
      </c>
      <c r="D24" s="151">
        <v>7645735.3200000003</v>
      </c>
      <c r="E24" s="152">
        <v>0</v>
      </c>
      <c r="F24" s="144">
        <f t="shared" si="0"/>
        <v>1</v>
      </c>
    </row>
    <row r="25" spans="1:6" ht="31.5">
      <c r="A25" s="149" t="s">
        <v>690</v>
      </c>
      <c r="B25" s="150" t="s">
        <v>691</v>
      </c>
      <c r="C25" s="151">
        <v>5907616.4299999997</v>
      </c>
      <c r="D25" s="151">
        <v>5907616.4299999997</v>
      </c>
      <c r="E25" s="152">
        <v>0</v>
      </c>
      <c r="F25" s="144">
        <f t="shared" si="0"/>
        <v>1</v>
      </c>
    </row>
    <row r="26" spans="1:6" ht="63">
      <c r="A26" s="149" t="s">
        <v>692</v>
      </c>
      <c r="B26" s="150" t="s">
        <v>693</v>
      </c>
      <c r="C26" s="151">
        <v>1738118.89</v>
      </c>
      <c r="D26" s="151">
        <v>1738118.89</v>
      </c>
      <c r="E26" s="152">
        <v>0</v>
      </c>
      <c r="F26" s="144">
        <f t="shared" si="0"/>
        <v>1</v>
      </c>
    </row>
    <row r="27" spans="1:6" ht="47.25">
      <c r="A27" s="149" t="s">
        <v>202</v>
      </c>
      <c r="B27" s="150" t="s">
        <v>300</v>
      </c>
      <c r="C27" s="151">
        <v>1860865.32</v>
      </c>
      <c r="D27" s="151">
        <v>1860865.32</v>
      </c>
      <c r="E27" s="152">
        <v>0</v>
      </c>
      <c r="F27" s="144">
        <f t="shared" si="0"/>
        <v>1</v>
      </c>
    </row>
    <row r="28" spans="1:6" ht="47.25">
      <c r="A28" s="149" t="s">
        <v>203</v>
      </c>
      <c r="B28" s="150" t="s">
        <v>301</v>
      </c>
      <c r="C28" s="151">
        <v>1860865.32</v>
      </c>
      <c r="D28" s="151">
        <v>1860865.32</v>
      </c>
      <c r="E28" s="152">
        <v>0</v>
      </c>
      <c r="F28" s="144">
        <f t="shared" si="0"/>
        <v>1</v>
      </c>
    </row>
    <row r="29" spans="1:6" ht="15.75">
      <c r="A29" s="149" t="s">
        <v>694</v>
      </c>
      <c r="B29" s="150" t="s">
        <v>695</v>
      </c>
      <c r="C29" s="151">
        <v>1860865.32</v>
      </c>
      <c r="D29" s="151">
        <v>1860865.32</v>
      </c>
      <c r="E29" s="152">
        <v>0</v>
      </c>
      <c r="F29" s="144">
        <f t="shared" si="0"/>
        <v>1</v>
      </c>
    </row>
    <row r="30" spans="1:6" ht="15.75">
      <c r="A30" s="149" t="s">
        <v>200</v>
      </c>
      <c r="B30" s="150" t="s">
        <v>302</v>
      </c>
      <c r="C30" s="151">
        <v>8604.4</v>
      </c>
      <c r="D30" s="151">
        <v>8604.4</v>
      </c>
      <c r="E30" s="152">
        <v>0</v>
      </c>
      <c r="F30" s="144">
        <f t="shared" si="0"/>
        <v>1</v>
      </c>
    </row>
    <row r="31" spans="1:6" ht="15.75">
      <c r="A31" s="149" t="s">
        <v>223</v>
      </c>
      <c r="B31" s="150" t="s">
        <v>303</v>
      </c>
      <c r="C31" s="151">
        <v>8604.4</v>
      </c>
      <c r="D31" s="151">
        <v>8604.4</v>
      </c>
      <c r="E31" s="152">
        <v>0</v>
      </c>
      <c r="F31" s="144">
        <f t="shared" si="0"/>
        <v>1</v>
      </c>
    </row>
    <row r="32" spans="1:6" ht="15.75">
      <c r="A32" s="149" t="s">
        <v>696</v>
      </c>
      <c r="B32" s="150" t="s">
        <v>697</v>
      </c>
      <c r="C32" s="151">
        <v>8604.4</v>
      </c>
      <c r="D32" s="151">
        <v>8604.4</v>
      </c>
      <c r="E32" s="152">
        <v>0</v>
      </c>
      <c r="F32" s="144">
        <f t="shared" si="0"/>
        <v>1</v>
      </c>
    </row>
    <row r="33" spans="1:6" ht="47.25">
      <c r="A33" s="149" t="s">
        <v>304</v>
      </c>
      <c r="B33" s="150" t="s">
        <v>305</v>
      </c>
      <c r="C33" s="151">
        <v>1191393.1599999999</v>
      </c>
      <c r="D33" s="151">
        <v>1191393.1599999999</v>
      </c>
      <c r="E33" s="152">
        <v>0</v>
      </c>
      <c r="F33" s="144">
        <f t="shared" si="0"/>
        <v>1</v>
      </c>
    </row>
    <row r="34" spans="1:6" ht="94.5">
      <c r="A34" s="149" t="s">
        <v>218</v>
      </c>
      <c r="B34" s="150" t="s">
        <v>306</v>
      </c>
      <c r="C34" s="151">
        <v>1191393.1599999999</v>
      </c>
      <c r="D34" s="151">
        <v>1191393.1599999999</v>
      </c>
      <c r="E34" s="152">
        <v>0</v>
      </c>
      <c r="F34" s="144">
        <f t="shared" si="0"/>
        <v>1</v>
      </c>
    </row>
    <row r="35" spans="1:6" ht="31.5">
      <c r="A35" s="149" t="s">
        <v>292</v>
      </c>
      <c r="B35" s="150" t="s">
        <v>307</v>
      </c>
      <c r="C35" s="151">
        <v>1191393.1599999999</v>
      </c>
      <c r="D35" s="151">
        <v>1191393.1599999999</v>
      </c>
      <c r="E35" s="152">
        <v>0</v>
      </c>
      <c r="F35" s="144">
        <f t="shared" si="0"/>
        <v>1</v>
      </c>
    </row>
    <row r="36" spans="1:6" ht="31.5">
      <c r="A36" s="149" t="s">
        <v>690</v>
      </c>
      <c r="B36" s="150" t="s">
        <v>698</v>
      </c>
      <c r="C36" s="151">
        <v>955941.77</v>
      </c>
      <c r="D36" s="151">
        <v>955941.77</v>
      </c>
      <c r="E36" s="152">
        <v>0</v>
      </c>
      <c r="F36" s="144">
        <f t="shared" si="0"/>
        <v>1</v>
      </c>
    </row>
    <row r="37" spans="1:6" ht="63">
      <c r="A37" s="149" t="s">
        <v>692</v>
      </c>
      <c r="B37" s="150" t="s">
        <v>699</v>
      </c>
      <c r="C37" s="151">
        <v>235451.39</v>
      </c>
      <c r="D37" s="151">
        <v>235451.39</v>
      </c>
      <c r="E37" s="152">
        <v>0</v>
      </c>
      <c r="F37" s="144">
        <f t="shared" si="0"/>
        <v>1</v>
      </c>
    </row>
    <row r="38" spans="1:6" ht="15.75">
      <c r="A38" s="149" t="s">
        <v>308</v>
      </c>
      <c r="B38" s="150" t="s">
        <v>309</v>
      </c>
      <c r="C38" s="151">
        <v>381022</v>
      </c>
      <c r="D38" s="151">
        <v>0</v>
      </c>
      <c r="E38" s="152">
        <v>381022</v>
      </c>
      <c r="F38" s="144">
        <f t="shared" si="0"/>
        <v>0</v>
      </c>
    </row>
    <row r="39" spans="1:6" ht="15.75">
      <c r="A39" s="149" t="s">
        <v>310</v>
      </c>
      <c r="B39" s="150" t="s">
        <v>311</v>
      </c>
      <c r="C39" s="151">
        <v>381022</v>
      </c>
      <c r="D39" s="151">
        <v>0</v>
      </c>
      <c r="E39" s="152">
        <v>381022</v>
      </c>
      <c r="F39" s="144">
        <f t="shared" si="0"/>
        <v>0</v>
      </c>
    </row>
    <row r="40" spans="1:6" ht="15.75">
      <c r="A40" s="149" t="s">
        <v>200</v>
      </c>
      <c r="B40" s="150" t="s">
        <v>312</v>
      </c>
      <c r="C40" s="151">
        <v>381022</v>
      </c>
      <c r="D40" s="151">
        <v>0</v>
      </c>
      <c r="E40" s="152">
        <v>381022</v>
      </c>
      <c r="F40" s="144">
        <f t="shared" si="0"/>
        <v>0</v>
      </c>
    </row>
    <row r="41" spans="1:6" ht="15.75">
      <c r="A41" s="149" t="s">
        <v>313</v>
      </c>
      <c r="B41" s="150" t="s">
        <v>314</v>
      </c>
      <c r="C41" s="151">
        <v>381022</v>
      </c>
      <c r="D41" s="151">
        <v>0</v>
      </c>
      <c r="E41" s="152">
        <v>381022</v>
      </c>
      <c r="F41" s="144">
        <f t="shared" si="0"/>
        <v>0</v>
      </c>
    </row>
    <row r="42" spans="1:6" ht="15.75">
      <c r="A42" s="149" t="s">
        <v>315</v>
      </c>
      <c r="B42" s="150" t="s">
        <v>316</v>
      </c>
      <c r="C42" s="151">
        <v>16058488.75</v>
      </c>
      <c r="D42" s="151">
        <v>16058488.75</v>
      </c>
      <c r="E42" s="152">
        <v>0</v>
      </c>
      <c r="F42" s="144">
        <f t="shared" si="0"/>
        <v>1</v>
      </c>
    </row>
    <row r="43" spans="1:6" ht="63">
      <c r="A43" s="149" t="s">
        <v>318</v>
      </c>
      <c r="B43" s="150" t="s">
        <v>319</v>
      </c>
      <c r="C43" s="151">
        <v>6893574.3200000003</v>
      </c>
      <c r="D43" s="151">
        <v>6893574.3200000003</v>
      </c>
      <c r="E43" s="152">
        <v>0</v>
      </c>
      <c r="F43" s="144">
        <f t="shared" si="0"/>
        <v>1</v>
      </c>
    </row>
    <row r="44" spans="1:6" ht="94.5">
      <c r="A44" s="149" t="s">
        <v>218</v>
      </c>
      <c r="B44" s="150" t="s">
        <v>320</v>
      </c>
      <c r="C44" s="151">
        <v>6856142.3200000003</v>
      </c>
      <c r="D44" s="151">
        <v>6856142.3200000003</v>
      </c>
      <c r="E44" s="152">
        <v>0</v>
      </c>
      <c r="F44" s="144">
        <f t="shared" si="0"/>
        <v>1</v>
      </c>
    </row>
    <row r="45" spans="1:6" ht="31.5">
      <c r="A45" s="149" t="s">
        <v>292</v>
      </c>
      <c r="B45" s="150" t="s">
        <v>321</v>
      </c>
      <c r="C45" s="151">
        <v>6856142.3200000003</v>
      </c>
      <c r="D45" s="151">
        <v>6856142.3200000003</v>
      </c>
      <c r="E45" s="152">
        <v>0</v>
      </c>
      <c r="F45" s="144">
        <f t="shared" si="0"/>
        <v>1</v>
      </c>
    </row>
    <row r="46" spans="1:6" ht="31.5">
      <c r="A46" s="149" t="s">
        <v>690</v>
      </c>
      <c r="B46" s="150" t="s">
        <v>700</v>
      </c>
      <c r="C46" s="151">
        <v>5337177.25</v>
      </c>
      <c r="D46" s="151">
        <v>5337177.25</v>
      </c>
      <c r="E46" s="152">
        <v>0</v>
      </c>
      <c r="F46" s="144">
        <f t="shared" si="0"/>
        <v>1</v>
      </c>
    </row>
    <row r="47" spans="1:6" ht="63">
      <c r="A47" s="149" t="s">
        <v>692</v>
      </c>
      <c r="B47" s="150" t="s">
        <v>701</v>
      </c>
      <c r="C47" s="151">
        <v>1518965.07</v>
      </c>
      <c r="D47" s="151">
        <v>1518965.07</v>
      </c>
      <c r="E47" s="152">
        <v>0</v>
      </c>
      <c r="F47" s="144">
        <f t="shared" si="0"/>
        <v>1</v>
      </c>
    </row>
    <row r="48" spans="1:6" ht="47.25">
      <c r="A48" s="149" t="s">
        <v>202</v>
      </c>
      <c r="B48" s="150" t="s">
        <v>702</v>
      </c>
      <c r="C48" s="151">
        <v>37432</v>
      </c>
      <c r="D48" s="151">
        <v>37432</v>
      </c>
      <c r="E48" s="152">
        <v>0</v>
      </c>
      <c r="F48" s="144">
        <f t="shared" si="0"/>
        <v>1</v>
      </c>
    </row>
    <row r="49" spans="1:6" ht="47.25">
      <c r="A49" s="149" t="s">
        <v>203</v>
      </c>
      <c r="B49" s="150" t="s">
        <v>703</v>
      </c>
      <c r="C49" s="151">
        <v>37432</v>
      </c>
      <c r="D49" s="151">
        <v>37432</v>
      </c>
      <c r="E49" s="152">
        <v>0</v>
      </c>
      <c r="F49" s="144">
        <f t="shared" si="0"/>
        <v>1</v>
      </c>
    </row>
    <row r="50" spans="1:6" ht="15.75">
      <c r="A50" s="149" t="s">
        <v>694</v>
      </c>
      <c r="B50" s="150" t="s">
        <v>704</v>
      </c>
      <c r="C50" s="151">
        <v>37432</v>
      </c>
      <c r="D50" s="151">
        <v>37432</v>
      </c>
      <c r="E50" s="152">
        <v>0</v>
      </c>
      <c r="F50" s="144">
        <f t="shared" si="0"/>
        <v>1</v>
      </c>
    </row>
    <row r="51" spans="1:6" ht="63">
      <c r="A51" s="149" t="s">
        <v>322</v>
      </c>
      <c r="B51" s="150" t="s">
        <v>323</v>
      </c>
      <c r="C51" s="151">
        <v>307574</v>
      </c>
      <c r="D51" s="151">
        <v>307574</v>
      </c>
      <c r="E51" s="152">
        <v>0</v>
      </c>
      <c r="F51" s="144">
        <f t="shared" si="0"/>
        <v>1</v>
      </c>
    </row>
    <row r="52" spans="1:6" ht="47.25">
      <c r="A52" s="149" t="s">
        <v>202</v>
      </c>
      <c r="B52" s="150" t="s">
        <v>324</v>
      </c>
      <c r="C52" s="151">
        <v>307574</v>
      </c>
      <c r="D52" s="151">
        <v>307574</v>
      </c>
      <c r="E52" s="152">
        <v>0</v>
      </c>
      <c r="F52" s="144">
        <f t="shared" si="0"/>
        <v>1</v>
      </c>
    </row>
    <row r="53" spans="1:6" ht="47.25">
      <c r="A53" s="149" t="s">
        <v>203</v>
      </c>
      <c r="B53" s="150" t="s">
        <v>325</v>
      </c>
      <c r="C53" s="151">
        <v>307574</v>
      </c>
      <c r="D53" s="151">
        <v>307574</v>
      </c>
      <c r="E53" s="152">
        <v>0</v>
      </c>
      <c r="F53" s="144">
        <f t="shared" si="0"/>
        <v>1</v>
      </c>
    </row>
    <row r="54" spans="1:6" ht="15.75">
      <c r="A54" s="149" t="s">
        <v>694</v>
      </c>
      <c r="B54" s="150" t="s">
        <v>705</v>
      </c>
      <c r="C54" s="151">
        <v>307574</v>
      </c>
      <c r="D54" s="151">
        <v>307574</v>
      </c>
      <c r="E54" s="152">
        <v>0</v>
      </c>
      <c r="F54" s="144">
        <f t="shared" si="0"/>
        <v>1</v>
      </c>
    </row>
    <row r="55" spans="1:6" ht="31.5">
      <c r="A55" s="149" t="s">
        <v>326</v>
      </c>
      <c r="B55" s="150" t="s">
        <v>327</v>
      </c>
      <c r="C55" s="151">
        <v>718253.1</v>
      </c>
      <c r="D55" s="151">
        <v>718253.1</v>
      </c>
      <c r="E55" s="152">
        <v>0</v>
      </c>
      <c r="F55" s="144">
        <f t="shared" si="0"/>
        <v>1</v>
      </c>
    </row>
    <row r="56" spans="1:6" ht="47.25">
      <c r="A56" s="149" t="s">
        <v>202</v>
      </c>
      <c r="B56" s="150" t="s">
        <v>328</v>
      </c>
      <c r="C56" s="151">
        <v>718253.1</v>
      </c>
      <c r="D56" s="151">
        <v>718253.1</v>
      </c>
      <c r="E56" s="152">
        <v>0</v>
      </c>
      <c r="F56" s="144">
        <f t="shared" si="0"/>
        <v>1</v>
      </c>
    </row>
    <row r="57" spans="1:6" ht="47.25">
      <c r="A57" s="149" t="s">
        <v>203</v>
      </c>
      <c r="B57" s="150" t="s">
        <v>329</v>
      </c>
      <c r="C57" s="151">
        <v>718253.1</v>
      </c>
      <c r="D57" s="151">
        <v>718253.1</v>
      </c>
      <c r="E57" s="152">
        <v>0</v>
      </c>
      <c r="F57" s="144">
        <f t="shared" si="0"/>
        <v>1</v>
      </c>
    </row>
    <row r="58" spans="1:6" ht="15.75">
      <c r="A58" s="149" t="s">
        <v>694</v>
      </c>
      <c r="B58" s="150" t="s">
        <v>706</v>
      </c>
      <c r="C58" s="151">
        <v>718253.1</v>
      </c>
      <c r="D58" s="151">
        <v>718253.1</v>
      </c>
      <c r="E58" s="152">
        <v>0</v>
      </c>
      <c r="F58" s="144">
        <f t="shared" si="0"/>
        <v>1</v>
      </c>
    </row>
    <row r="59" spans="1:6" ht="15.75">
      <c r="A59" s="149" t="s">
        <v>330</v>
      </c>
      <c r="B59" s="150" t="s">
        <v>331</v>
      </c>
      <c r="C59" s="151">
        <v>141006</v>
      </c>
      <c r="D59" s="151">
        <v>141006</v>
      </c>
      <c r="E59" s="152">
        <v>0</v>
      </c>
      <c r="F59" s="144">
        <f t="shared" si="0"/>
        <v>1</v>
      </c>
    </row>
    <row r="60" spans="1:6" ht="47.25">
      <c r="A60" s="149" t="s">
        <v>202</v>
      </c>
      <c r="B60" s="150" t="s">
        <v>332</v>
      </c>
      <c r="C60" s="151">
        <v>141006</v>
      </c>
      <c r="D60" s="151">
        <v>141006</v>
      </c>
      <c r="E60" s="152">
        <v>0</v>
      </c>
      <c r="F60" s="144">
        <f t="shared" si="0"/>
        <v>1</v>
      </c>
    </row>
    <row r="61" spans="1:6" ht="47.25">
      <c r="A61" s="149" t="s">
        <v>203</v>
      </c>
      <c r="B61" s="150" t="s">
        <v>333</v>
      </c>
      <c r="C61" s="151">
        <v>141006</v>
      </c>
      <c r="D61" s="151">
        <v>141006</v>
      </c>
      <c r="E61" s="152">
        <v>0</v>
      </c>
      <c r="F61" s="144">
        <f t="shared" si="0"/>
        <v>1</v>
      </c>
    </row>
    <row r="62" spans="1:6" ht="15.75">
      <c r="A62" s="149" t="s">
        <v>694</v>
      </c>
      <c r="B62" s="150" t="s">
        <v>707</v>
      </c>
      <c r="C62" s="151">
        <v>141006</v>
      </c>
      <c r="D62" s="151">
        <v>141006</v>
      </c>
      <c r="E62" s="152">
        <v>0</v>
      </c>
      <c r="F62" s="144">
        <f t="shared" si="0"/>
        <v>1</v>
      </c>
    </row>
    <row r="63" spans="1:6" ht="15.75">
      <c r="A63" s="149" t="s">
        <v>167</v>
      </c>
      <c r="B63" s="150" t="s">
        <v>334</v>
      </c>
      <c r="C63" s="151">
        <v>205576.13</v>
      </c>
      <c r="D63" s="151">
        <v>205576.13</v>
      </c>
      <c r="E63" s="152">
        <v>0</v>
      </c>
      <c r="F63" s="144">
        <f t="shared" si="0"/>
        <v>1</v>
      </c>
    </row>
    <row r="64" spans="1:6" ht="47.25">
      <c r="A64" s="149" t="s">
        <v>202</v>
      </c>
      <c r="B64" s="150" t="s">
        <v>335</v>
      </c>
      <c r="C64" s="151">
        <v>205576.13</v>
      </c>
      <c r="D64" s="151">
        <v>205576.13</v>
      </c>
      <c r="E64" s="152">
        <v>0</v>
      </c>
      <c r="F64" s="144">
        <f t="shared" si="0"/>
        <v>1</v>
      </c>
    </row>
    <row r="65" spans="1:6" ht="47.25">
      <c r="A65" s="149" t="s">
        <v>203</v>
      </c>
      <c r="B65" s="150" t="s">
        <v>336</v>
      </c>
      <c r="C65" s="151">
        <v>205576.13</v>
      </c>
      <c r="D65" s="151">
        <v>205576.13</v>
      </c>
      <c r="E65" s="152">
        <v>0</v>
      </c>
      <c r="F65" s="144">
        <f t="shared" si="0"/>
        <v>1</v>
      </c>
    </row>
    <row r="66" spans="1:6" ht="15.75">
      <c r="A66" s="149" t="s">
        <v>694</v>
      </c>
      <c r="B66" s="150" t="s">
        <v>708</v>
      </c>
      <c r="C66" s="151">
        <v>205576.13</v>
      </c>
      <c r="D66" s="151">
        <v>205576.13</v>
      </c>
      <c r="E66" s="152">
        <v>0</v>
      </c>
      <c r="F66" s="144">
        <f t="shared" si="0"/>
        <v>1</v>
      </c>
    </row>
    <row r="67" spans="1:6" ht="15.75">
      <c r="A67" s="149" t="s">
        <v>337</v>
      </c>
      <c r="B67" s="150" t="s">
        <v>338</v>
      </c>
      <c r="C67" s="151">
        <v>458691.81</v>
      </c>
      <c r="D67" s="151">
        <v>458691.81</v>
      </c>
      <c r="E67" s="152">
        <v>0</v>
      </c>
      <c r="F67" s="144">
        <f t="shared" si="0"/>
        <v>1</v>
      </c>
    </row>
    <row r="68" spans="1:6" ht="47.25">
      <c r="A68" s="149" t="s">
        <v>202</v>
      </c>
      <c r="B68" s="150" t="s">
        <v>339</v>
      </c>
      <c r="C68" s="151">
        <v>458691.81</v>
      </c>
      <c r="D68" s="151">
        <v>458691.81</v>
      </c>
      <c r="E68" s="152">
        <v>0</v>
      </c>
      <c r="F68" s="144">
        <f t="shared" si="0"/>
        <v>1</v>
      </c>
    </row>
    <row r="69" spans="1:6" ht="47.25">
      <c r="A69" s="149" t="s">
        <v>203</v>
      </c>
      <c r="B69" s="150" t="s">
        <v>340</v>
      </c>
      <c r="C69" s="151">
        <v>458691.81</v>
      </c>
      <c r="D69" s="151">
        <v>458691.81</v>
      </c>
      <c r="E69" s="152">
        <v>0</v>
      </c>
      <c r="F69" s="144">
        <f t="shared" si="0"/>
        <v>1</v>
      </c>
    </row>
    <row r="70" spans="1:6" ht="15.75">
      <c r="A70" s="149" t="s">
        <v>694</v>
      </c>
      <c r="B70" s="150" t="s">
        <v>709</v>
      </c>
      <c r="C70" s="151">
        <v>458691.81</v>
      </c>
      <c r="D70" s="151">
        <v>458691.81</v>
      </c>
      <c r="E70" s="152">
        <v>0</v>
      </c>
      <c r="F70" s="144">
        <f t="shared" si="0"/>
        <v>1</v>
      </c>
    </row>
    <row r="71" spans="1:6" ht="47.25">
      <c r="A71" s="149" t="s">
        <v>197</v>
      </c>
      <c r="B71" s="150" t="s">
        <v>341</v>
      </c>
      <c r="C71" s="151">
        <v>6606443.3899999997</v>
      </c>
      <c r="D71" s="151">
        <v>6606443.3899999997</v>
      </c>
      <c r="E71" s="152">
        <v>0</v>
      </c>
      <c r="F71" s="144">
        <f t="shared" si="0"/>
        <v>1</v>
      </c>
    </row>
    <row r="72" spans="1:6" ht="47.25">
      <c r="A72" s="149" t="s">
        <v>202</v>
      </c>
      <c r="B72" s="150" t="s">
        <v>342</v>
      </c>
      <c r="C72" s="151">
        <v>6606443.3899999997</v>
      </c>
      <c r="D72" s="151">
        <v>6606443.3899999997</v>
      </c>
      <c r="E72" s="152">
        <v>0</v>
      </c>
      <c r="F72" s="144">
        <f t="shared" si="0"/>
        <v>1</v>
      </c>
    </row>
    <row r="73" spans="1:6" ht="47.25">
      <c r="A73" s="149" t="s">
        <v>203</v>
      </c>
      <c r="B73" s="150" t="s">
        <v>343</v>
      </c>
      <c r="C73" s="151">
        <v>6606443.3899999997</v>
      </c>
      <c r="D73" s="151">
        <v>6606443.3899999997</v>
      </c>
      <c r="E73" s="152">
        <v>0</v>
      </c>
      <c r="F73" s="144">
        <f t="shared" si="0"/>
        <v>1</v>
      </c>
    </row>
    <row r="74" spans="1:6" ht="15.75">
      <c r="A74" s="149" t="s">
        <v>694</v>
      </c>
      <c r="B74" s="150" t="s">
        <v>710</v>
      </c>
      <c r="C74" s="151">
        <v>6606443.3899999997</v>
      </c>
      <c r="D74" s="151">
        <v>6606443.3899999997</v>
      </c>
      <c r="E74" s="152">
        <v>0</v>
      </c>
      <c r="F74" s="144">
        <f t="shared" si="0"/>
        <v>1</v>
      </c>
    </row>
    <row r="75" spans="1:6" ht="31.5">
      <c r="A75" s="149" t="s">
        <v>344</v>
      </c>
      <c r="B75" s="150" t="s">
        <v>345</v>
      </c>
      <c r="C75" s="151">
        <v>727370</v>
      </c>
      <c r="D75" s="151">
        <v>727370</v>
      </c>
      <c r="E75" s="152">
        <v>0</v>
      </c>
      <c r="F75" s="144">
        <f t="shared" si="0"/>
        <v>1</v>
      </c>
    </row>
    <row r="76" spans="1:6" ht="47.25">
      <c r="A76" s="149" t="s">
        <v>202</v>
      </c>
      <c r="B76" s="150" t="s">
        <v>346</v>
      </c>
      <c r="C76" s="151">
        <v>481560</v>
      </c>
      <c r="D76" s="151">
        <v>481560</v>
      </c>
      <c r="E76" s="152">
        <v>0</v>
      </c>
      <c r="F76" s="144">
        <f t="shared" si="0"/>
        <v>1</v>
      </c>
    </row>
    <row r="77" spans="1:6" ht="47.25">
      <c r="A77" s="149" t="s">
        <v>203</v>
      </c>
      <c r="B77" s="150" t="s">
        <v>347</v>
      </c>
      <c r="C77" s="151">
        <v>481560</v>
      </c>
      <c r="D77" s="151">
        <v>481560</v>
      </c>
      <c r="E77" s="152">
        <v>0</v>
      </c>
      <c r="F77" s="144">
        <f t="shared" si="0"/>
        <v>1</v>
      </c>
    </row>
    <row r="78" spans="1:6" ht="15.75">
      <c r="A78" s="149" t="s">
        <v>694</v>
      </c>
      <c r="B78" s="150" t="s">
        <v>711</v>
      </c>
      <c r="C78" s="151">
        <v>481560</v>
      </c>
      <c r="D78" s="151">
        <v>481560</v>
      </c>
      <c r="E78" s="152">
        <v>0</v>
      </c>
      <c r="F78" s="144">
        <f t="shared" ref="F78:F141" si="1">D78/C78</f>
        <v>1</v>
      </c>
    </row>
    <row r="79" spans="1:6" ht="15.75">
      <c r="A79" s="149" t="s">
        <v>200</v>
      </c>
      <c r="B79" s="150" t="s">
        <v>350</v>
      </c>
      <c r="C79" s="151">
        <v>245810</v>
      </c>
      <c r="D79" s="151">
        <v>245810</v>
      </c>
      <c r="E79" s="152">
        <v>0</v>
      </c>
      <c r="F79" s="144">
        <f t="shared" si="1"/>
        <v>1</v>
      </c>
    </row>
    <row r="80" spans="1:6" ht="15.75">
      <c r="A80" s="149" t="s">
        <v>351</v>
      </c>
      <c r="B80" s="150" t="s">
        <v>352</v>
      </c>
      <c r="C80" s="151">
        <v>219000</v>
      </c>
      <c r="D80" s="151">
        <v>219000</v>
      </c>
      <c r="E80" s="152">
        <v>0</v>
      </c>
      <c r="F80" s="144">
        <f t="shared" si="1"/>
        <v>1</v>
      </c>
    </row>
    <row r="81" spans="1:6" ht="47.25">
      <c r="A81" s="149" t="s">
        <v>712</v>
      </c>
      <c r="B81" s="150" t="s">
        <v>713</v>
      </c>
      <c r="C81" s="151">
        <v>219000</v>
      </c>
      <c r="D81" s="151">
        <v>219000</v>
      </c>
      <c r="E81" s="152">
        <v>0</v>
      </c>
      <c r="F81" s="144">
        <f t="shared" si="1"/>
        <v>1</v>
      </c>
    </row>
    <row r="82" spans="1:6" ht="15.75">
      <c r="A82" s="149" t="s">
        <v>223</v>
      </c>
      <c r="B82" s="150" t="s">
        <v>353</v>
      </c>
      <c r="C82" s="151">
        <v>26810</v>
      </c>
      <c r="D82" s="151">
        <v>26810</v>
      </c>
      <c r="E82" s="152">
        <v>0</v>
      </c>
      <c r="F82" s="144">
        <f t="shared" si="1"/>
        <v>1</v>
      </c>
    </row>
    <row r="83" spans="1:6" ht="15.75">
      <c r="A83" s="149" t="s">
        <v>696</v>
      </c>
      <c r="B83" s="150" t="s">
        <v>714</v>
      </c>
      <c r="C83" s="151">
        <v>26810</v>
      </c>
      <c r="D83" s="151">
        <v>26810</v>
      </c>
      <c r="E83" s="152">
        <v>0</v>
      </c>
      <c r="F83" s="144">
        <f t="shared" si="1"/>
        <v>1</v>
      </c>
    </row>
    <row r="84" spans="1:6" ht="15.75">
      <c r="A84" s="149" t="s">
        <v>354</v>
      </c>
      <c r="B84" s="150" t="s">
        <v>355</v>
      </c>
      <c r="C84" s="151">
        <v>323669</v>
      </c>
      <c r="D84" s="151">
        <v>303772</v>
      </c>
      <c r="E84" s="152">
        <v>19897</v>
      </c>
      <c r="F84" s="144">
        <f t="shared" si="1"/>
        <v>0.9385267047508411</v>
      </c>
    </row>
    <row r="85" spans="1:6" ht="31.5">
      <c r="A85" s="149" t="s">
        <v>356</v>
      </c>
      <c r="B85" s="150" t="s">
        <v>357</v>
      </c>
      <c r="C85" s="151">
        <v>323669</v>
      </c>
      <c r="D85" s="151">
        <v>303772</v>
      </c>
      <c r="E85" s="152">
        <v>19897</v>
      </c>
      <c r="F85" s="144">
        <f t="shared" si="1"/>
        <v>0.9385267047508411</v>
      </c>
    </row>
    <row r="86" spans="1:6" ht="47.25">
      <c r="A86" s="149" t="s">
        <v>358</v>
      </c>
      <c r="B86" s="150" t="s">
        <v>359</v>
      </c>
      <c r="C86" s="151">
        <v>323669</v>
      </c>
      <c r="D86" s="151">
        <v>303772</v>
      </c>
      <c r="E86" s="152">
        <v>19897</v>
      </c>
      <c r="F86" s="144">
        <f t="shared" si="1"/>
        <v>0.9385267047508411</v>
      </c>
    </row>
    <row r="87" spans="1:6" ht="94.5">
      <c r="A87" s="149" t="s">
        <v>218</v>
      </c>
      <c r="B87" s="150" t="s">
        <v>360</v>
      </c>
      <c r="C87" s="151">
        <v>294193.40000000002</v>
      </c>
      <c r="D87" s="151">
        <v>292985.45</v>
      </c>
      <c r="E87" s="152">
        <v>1207.95</v>
      </c>
      <c r="F87" s="144">
        <f t="shared" si="1"/>
        <v>0.99589402753426826</v>
      </c>
    </row>
    <row r="88" spans="1:6" ht="31.5">
      <c r="A88" s="149" t="s">
        <v>292</v>
      </c>
      <c r="B88" s="150" t="s">
        <v>361</v>
      </c>
      <c r="C88" s="151">
        <v>294193.40000000002</v>
      </c>
      <c r="D88" s="151">
        <v>292985.45</v>
      </c>
      <c r="E88" s="152">
        <v>1207.95</v>
      </c>
      <c r="F88" s="144">
        <f t="shared" si="1"/>
        <v>0.99589402753426826</v>
      </c>
    </row>
    <row r="89" spans="1:6" ht="31.5">
      <c r="A89" s="149" t="s">
        <v>690</v>
      </c>
      <c r="B89" s="150" t="s">
        <v>715</v>
      </c>
      <c r="C89" s="151">
        <v>222145.5</v>
      </c>
      <c r="D89" s="151">
        <v>222145.5</v>
      </c>
      <c r="E89" s="152">
        <v>0</v>
      </c>
      <c r="F89" s="144">
        <f t="shared" si="1"/>
        <v>1</v>
      </c>
    </row>
    <row r="90" spans="1:6" ht="63">
      <c r="A90" s="149" t="s">
        <v>716</v>
      </c>
      <c r="B90" s="150" t="s">
        <v>717</v>
      </c>
      <c r="C90" s="151">
        <v>4960</v>
      </c>
      <c r="D90" s="151">
        <v>4960</v>
      </c>
      <c r="E90" s="152">
        <v>0</v>
      </c>
      <c r="F90" s="144">
        <f t="shared" si="1"/>
        <v>1</v>
      </c>
    </row>
    <row r="91" spans="1:6" ht="63">
      <c r="A91" s="149" t="s">
        <v>692</v>
      </c>
      <c r="B91" s="150" t="s">
        <v>718</v>
      </c>
      <c r="C91" s="151">
        <v>67087.899999999994</v>
      </c>
      <c r="D91" s="151">
        <v>65879.95</v>
      </c>
      <c r="E91" s="152">
        <v>1207.95</v>
      </c>
      <c r="F91" s="144">
        <f t="shared" si="1"/>
        <v>0.98199451764028989</v>
      </c>
    </row>
    <row r="92" spans="1:6" ht="47.25">
      <c r="A92" s="149" t="s">
        <v>202</v>
      </c>
      <c r="B92" s="150" t="s">
        <v>362</v>
      </c>
      <c r="C92" s="151">
        <v>29475.599999999999</v>
      </c>
      <c r="D92" s="151">
        <v>10786.55</v>
      </c>
      <c r="E92" s="152">
        <v>18689.05</v>
      </c>
      <c r="F92" s="144">
        <f t="shared" si="1"/>
        <v>0.36594844549390004</v>
      </c>
    </row>
    <row r="93" spans="1:6" ht="47.25">
      <c r="A93" s="149" t="s">
        <v>203</v>
      </c>
      <c r="B93" s="150" t="s">
        <v>363</v>
      </c>
      <c r="C93" s="151">
        <v>29475.599999999999</v>
      </c>
      <c r="D93" s="151">
        <v>10786.55</v>
      </c>
      <c r="E93" s="152">
        <v>18689.05</v>
      </c>
      <c r="F93" s="144">
        <f t="shared" si="1"/>
        <v>0.36594844549390004</v>
      </c>
    </row>
    <row r="94" spans="1:6" ht="15.75">
      <c r="A94" s="149" t="s">
        <v>694</v>
      </c>
      <c r="B94" s="150" t="s">
        <v>719</v>
      </c>
      <c r="C94" s="151">
        <v>29475.599999999999</v>
      </c>
      <c r="D94" s="151">
        <v>10786.55</v>
      </c>
      <c r="E94" s="152">
        <v>18689.05</v>
      </c>
      <c r="F94" s="144">
        <f t="shared" si="1"/>
        <v>0.36594844549390004</v>
      </c>
    </row>
    <row r="95" spans="1:6" ht="47.25">
      <c r="A95" s="149" t="s">
        <v>364</v>
      </c>
      <c r="B95" s="150" t="s">
        <v>365</v>
      </c>
      <c r="C95" s="151">
        <v>3257679.9</v>
      </c>
      <c r="D95" s="151">
        <v>3257679.9</v>
      </c>
      <c r="E95" s="152">
        <v>0</v>
      </c>
      <c r="F95" s="144">
        <f t="shared" si="1"/>
        <v>1</v>
      </c>
    </row>
    <row r="96" spans="1:6" ht="63">
      <c r="A96" s="149" t="s">
        <v>366</v>
      </c>
      <c r="B96" s="150" t="s">
        <v>367</v>
      </c>
      <c r="C96" s="151">
        <v>2602154.91</v>
      </c>
      <c r="D96" s="151">
        <v>2602154.91</v>
      </c>
      <c r="E96" s="152">
        <v>0</v>
      </c>
      <c r="F96" s="144">
        <f t="shared" si="1"/>
        <v>1</v>
      </c>
    </row>
    <row r="97" spans="1:6" ht="31.5">
      <c r="A97" s="149" t="s">
        <v>184</v>
      </c>
      <c r="B97" s="150" t="s">
        <v>368</v>
      </c>
      <c r="C97" s="151">
        <v>83090</v>
      </c>
      <c r="D97" s="151">
        <v>83090</v>
      </c>
      <c r="E97" s="152">
        <v>0</v>
      </c>
      <c r="F97" s="144">
        <f t="shared" si="1"/>
        <v>1</v>
      </c>
    </row>
    <row r="98" spans="1:6" ht="47.25">
      <c r="A98" s="149" t="s">
        <v>202</v>
      </c>
      <c r="B98" s="150" t="s">
        <v>369</v>
      </c>
      <c r="C98" s="151">
        <v>83090</v>
      </c>
      <c r="D98" s="151">
        <v>83090</v>
      </c>
      <c r="E98" s="152">
        <v>0</v>
      </c>
      <c r="F98" s="144">
        <f t="shared" si="1"/>
        <v>1</v>
      </c>
    </row>
    <row r="99" spans="1:6" ht="47.25">
      <c r="A99" s="149" t="s">
        <v>203</v>
      </c>
      <c r="B99" s="150" t="s">
        <v>370</v>
      </c>
      <c r="C99" s="151">
        <v>83090</v>
      </c>
      <c r="D99" s="151">
        <v>83090</v>
      </c>
      <c r="E99" s="152">
        <v>0</v>
      </c>
      <c r="F99" s="144">
        <f t="shared" si="1"/>
        <v>1</v>
      </c>
    </row>
    <row r="100" spans="1:6" ht="15.75">
      <c r="A100" s="149" t="s">
        <v>694</v>
      </c>
      <c r="B100" s="150" t="s">
        <v>720</v>
      </c>
      <c r="C100" s="151">
        <v>83090</v>
      </c>
      <c r="D100" s="151">
        <v>83090</v>
      </c>
      <c r="E100" s="152">
        <v>0</v>
      </c>
      <c r="F100" s="144">
        <f t="shared" si="1"/>
        <v>1</v>
      </c>
    </row>
    <row r="101" spans="1:6" ht="31.5">
      <c r="A101" s="149" t="s">
        <v>182</v>
      </c>
      <c r="B101" s="150" t="s">
        <v>371</v>
      </c>
      <c r="C101" s="151">
        <v>1651896.91</v>
      </c>
      <c r="D101" s="151">
        <v>1651896.91</v>
      </c>
      <c r="E101" s="152">
        <v>0</v>
      </c>
      <c r="F101" s="144">
        <f t="shared" si="1"/>
        <v>1</v>
      </c>
    </row>
    <row r="102" spans="1:6" ht="94.5">
      <c r="A102" s="149" t="s">
        <v>218</v>
      </c>
      <c r="B102" s="150" t="s">
        <v>372</v>
      </c>
      <c r="C102" s="151">
        <v>1651896.91</v>
      </c>
      <c r="D102" s="151">
        <v>1651896.91</v>
      </c>
      <c r="E102" s="152">
        <v>0</v>
      </c>
      <c r="F102" s="144">
        <f t="shared" si="1"/>
        <v>1</v>
      </c>
    </row>
    <row r="103" spans="1:6" ht="31.5">
      <c r="A103" s="149" t="s">
        <v>292</v>
      </c>
      <c r="B103" s="150" t="s">
        <v>373</v>
      </c>
      <c r="C103" s="151">
        <v>1651896.91</v>
      </c>
      <c r="D103" s="151">
        <v>1651896.91</v>
      </c>
      <c r="E103" s="152">
        <v>0</v>
      </c>
      <c r="F103" s="144">
        <f t="shared" si="1"/>
        <v>1</v>
      </c>
    </row>
    <row r="104" spans="1:6" ht="31.5">
      <c r="A104" s="149" t="s">
        <v>690</v>
      </c>
      <c r="B104" s="150" t="s">
        <v>721</v>
      </c>
      <c r="C104" s="151">
        <v>1274419.6100000001</v>
      </c>
      <c r="D104" s="151">
        <v>1274419.6100000001</v>
      </c>
      <c r="E104" s="152">
        <v>0</v>
      </c>
      <c r="F104" s="144">
        <f t="shared" si="1"/>
        <v>1</v>
      </c>
    </row>
    <row r="105" spans="1:6" ht="63">
      <c r="A105" s="149" t="s">
        <v>692</v>
      </c>
      <c r="B105" s="150" t="s">
        <v>722</v>
      </c>
      <c r="C105" s="151">
        <v>377477.3</v>
      </c>
      <c r="D105" s="151">
        <v>377477.3</v>
      </c>
      <c r="E105" s="152">
        <v>0</v>
      </c>
      <c r="F105" s="144">
        <f t="shared" si="1"/>
        <v>1</v>
      </c>
    </row>
    <row r="106" spans="1:6" ht="31.5">
      <c r="A106" s="149" t="s">
        <v>183</v>
      </c>
      <c r="B106" s="150" t="s">
        <v>374</v>
      </c>
      <c r="C106" s="151">
        <v>212700</v>
      </c>
      <c r="D106" s="151">
        <v>212700</v>
      </c>
      <c r="E106" s="152">
        <v>0</v>
      </c>
      <c r="F106" s="144">
        <f t="shared" si="1"/>
        <v>1</v>
      </c>
    </row>
    <row r="107" spans="1:6" ht="94.5">
      <c r="A107" s="149" t="s">
        <v>218</v>
      </c>
      <c r="B107" s="150" t="s">
        <v>375</v>
      </c>
      <c r="C107" s="151">
        <v>164200</v>
      </c>
      <c r="D107" s="151">
        <v>164200</v>
      </c>
      <c r="E107" s="152">
        <v>0</v>
      </c>
      <c r="F107" s="144">
        <f t="shared" si="1"/>
        <v>1</v>
      </c>
    </row>
    <row r="108" spans="1:6" ht="31.5">
      <c r="A108" s="149" t="s">
        <v>292</v>
      </c>
      <c r="B108" s="150" t="s">
        <v>376</v>
      </c>
      <c r="C108" s="151">
        <v>164200</v>
      </c>
      <c r="D108" s="151">
        <v>164200</v>
      </c>
      <c r="E108" s="152">
        <v>0</v>
      </c>
      <c r="F108" s="144">
        <f t="shared" si="1"/>
        <v>1</v>
      </c>
    </row>
    <row r="109" spans="1:6" ht="78.75">
      <c r="A109" s="149" t="s">
        <v>688</v>
      </c>
      <c r="B109" s="150" t="s">
        <v>723</v>
      </c>
      <c r="C109" s="151">
        <v>164200</v>
      </c>
      <c r="D109" s="151">
        <v>164200</v>
      </c>
      <c r="E109" s="152">
        <v>0</v>
      </c>
      <c r="F109" s="144">
        <f t="shared" si="1"/>
        <v>1</v>
      </c>
    </row>
    <row r="110" spans="1:6" ht="47.25">
      <c r="A110" s="149" t="s">
        <v>202</v>
      </c>
      <c r="B110" s="150" t="s">
        <v>724</v>
      </c>
      <c r="C110" s="151">
        <v>48500</v>
      </c>
      <c r="D110" s="151">
        <v>48500</v>
      </c>
      <c r="E110" s="152">
        <v>0</v>
      </c>
      <c r="F110" s="144">
        <f t="shared" si="1"/>
        <v>1</v>
      </c>
    </row>
    <row r="111" spans="1:6" ht="47.25">
      <c r="A111" s="149" t="s">
        <v>203</v>
      </c>
      <c r="B111" s="150" t="s">
        <v>725</v>
      </c>
      <c r="C111" s="151">
        <v>48500</v>
      </c>
      <c r="D111" s="151">
        <v>48500</v>
      </c>
      <c r="E111" s="152">
        <v>0</v>
      </c>
      <c r="F111" s="144">
        <f t="shared" si="1"/>
        <v>1</v>
      </c>
    </row>
    <row r="112" spans="1:6" ht="15.75">
      <c r="A112" s="149" t="s">
        <v>694</v>
      </c>
      <c r="B112" s="150" t="s">
        <v>726</v>
      </c>
      <c r="C112" s="151">
        <v>48500</v>
      </c>
      <c r="D112" s="151">
        <v>48500</v>
      </c>
      <c r="E112" s="152">
        <v>0</v>
      </c>
      <c r="F112" s="144">
        <f t="shared" si="1"/>
        <v>1</v>
      </c>
    </row>
    <row r="113" spans="1:6" ht="31.5">
      <c r="A113" s="149" t="s">
        <v>187</v>
      </c>
      <c r="B113" s="150" t="s">
        <v>377</v>
      </c>
      <c r="C113" s="151">
        <v>288960</v>
      </c>
      <c r="D113" s="151">
        <v>288960</v>
      </c>
      <c r="E113" s="152">
        <v>0</v>
      </c>
      <c r="F113" s="144">
        <f t="shared" si="1"/>
        <v>1</v>
      </c>
    </row>
    <row r="114" spans="1:6" ht="47.25">
      <c r="A114" s="149" t="s">
        <v>202</v>
      </c>
      <c r="B114" s="150" t="s">
        <v>378</v>
      </c>
      <c r="C114" s="151">
        <v>288960</v>
      </c>
      <c r="D114" s="151">
        <v>288960</v>
      </c>
      <c r="E114" s="152">
        <v>0</v>
      </c>
      <c r="F114" s="144">
        <f t="shared" si="1"/>
        <v>1</v>
      </c>
    </row>
    <row r="115" spans="1:6" ht="47.25">
      <c r="A115" s="149" t="s">
        <v>203</v>
      </c>
      <c r="B115" s="150" t="s">
        <v>379</v>
      </c>
      <c r="C115" s="151">
        <v>288960</v>
      </c>
      <c r="D115" s="151">
        <v>288960</v>
      </c>
      <c r="E115" s="152">
        <v>0</v>
      </c>
      <c r="F115" s="144">
        <f t="shared" si="1"/>
        <v>1</v>
      </c>
    </row>
    <row r="116" spans="1:6" ht="15.75">
      <c r="A116" s="149" t="s">
        <v>694</v>
      </c>
      <c r="B116" s="150" t="s">
        <v>727</v>
      </c>
      <c r="C116" s="151">
        <v>288960</v>
      </c>
      <c r="D116" s="151">
        <v>288960</v>
      </c>
      <c r="E116" s="152">
        <v>0</v>
      </c>
      <c r="F116" s="144">
        <f t="shared" si="1"/>
        <v>1</v>
      </c>
    </row>
    <row r="117" spans="1:6" ht="31.5">
      <c r="A117" s="149" t="s">
        <v>188</v>
      </c>
      <c r="B117" s="150" t="s">
        <v>380</v>
      </c>
      <c r="C117" s="151">
        <v>365508</v>
      </c>
      <c r="D117" s="151">
        <v>365508</v>
      </c>
      <c r="E117" s="152">
        <v>0</v>
      </c>
      <c r="F117" s="144">
        <f t="shared" si="1"/>
        <v>1</v>
      </c>
    </row>
    <row r="118" spans="1:6" ht="94.5">
      <c r="A118" s="149" t="s">
        <v>218</v>
      </c>
      <c r="B118" s="150" t="s">
        <v>381</v>
      </c>
      <c r="C118" s="151">
        <v>365508</v>
      </c>
      <c r="D118" s="151">
        <v>365508</v>
      </c>
      <c r="E118" s="152">
        <v>0</v>
      </c>
      <c r="F118" s="144">
        <f t="shared" si="1"/>
        <v>1</v>
      </c>
    </row>
    <row r="119" spans="1:6" ht="31.5">
      <c r="A119" s="149" t="s">
        <v>292</v>
      </c>
      <c r="B119" s="150" t="s">
        <v>382</v>
      </c>
      <c r="C119" s="151">
        <v>365508</v>
      </c>
      <c r="D119" s="151">
        <v>365508</v>
      </c>
      <c r="E119" s="152">
        <v>0</v>
      </c>
      <c r="F119" s="144">
        <f t="shared" si="1"/>
        <v>1</v>
      </c>
    </row>
    <row r="120" spans="1:6" ht="78.75">
      <c r="A120" s="149" t="s">
        <v>688</v>
      </c>
      <c r="B120" s="150" t="s">
        <v>728</v>
      </c>
      <c r="C120" s="151">
        <v>365508</v>
      </c>
      <c r="D120" s="151">
        <v>365508</v>
      </c>
      <c r="E120" s="152">
        <v>0</v>
      </c>
      <c r="F120" s="144">
        <f t="shared" si="1"/>
        <v>1</v>
      </c>
    </row>
    <row r="121" spans="1:6" ht="15.75">
      <c r="A121" s="149" t="s">
        <v>383</v>
      </c>
      <c r="B121" s="150" t="s">
        <v>384</v>
      </c>
      <c r="C121" s="151">
        <v>655524.99</v>
      </c>
      <c r="D121" s="151">
        <v>655524.99</v>
      </c>
      <c r="E121" s="152">
        <v>0</v>
      </c>
      <c r="F121" s="144">
        <f t="shared" si="1"/>
        <v>1</v>
      </c>
    </row>
    <row r="122" spans="1:6" ht="47.25">
      <c r="A122" s="149" t="s">
        <v>385</v>
      </c>
      <c r="B122" s="150" t="s">
        <v>386</v>
      </c>
      <c r="C122" s="151">
        <v>655524.99</v>
      </c>
      <c r="D122" s="151">
        <v>655524.99</v>
      </c>
      <c r="E122" s="152">
        <v>0</v>
      </c>
      <c r="F122" s="144">
        <f t="shared" si="1"/>
        <v>1</v>
      </c>
    </row>
    <row r="123" spans="1:6" ht="94.5">
      <c r="A123" s="149" t="s">
        <v>218</v>
      </c>
      <c r="B123" s="150" t="s">
        <v>387</v>
      </c>
      <c r="C123" s="151">
        <v>366000</v>
      </c>
      <c r="D123" s="151">
        <v>366000</v>
      </c>
      <c r="E123" s="152">
        <v>0</v>
      </c>
      <c r="F123" s="144">
        <f t="shared" si="1"/>
        <v>1</v>
      </c>
    </row>
    <row r="124" spans="1:6" ht="31.5">
      <c r="A124" s="149" t="s">
        <v>292</v>
      </c>
      <c r="B124" s="150" t="s">
        <v>388</v>
      </c>
      <c r="C124" s="151">
        <v>366000</v>
      </c>
      <c r="D124" s="151">
        <v>366000</v>
      </c>
      <c r="E124" s="152">
        <v>0</v>
      </c>
      <c r="F124" s="144">
        <f t="shared" si="1"/>
        <v>1</v>
      </c>
    </row>
    <row r="125" spans="1:6" ht="78.75">
      <c r="A125" s="149" t="s">
        <v>688</v>
      </c>
      <c r="B125" s="150" t="s">
        <v>729</v>
      </c>
      <c r="C125" s="151">
        <v>366000</v>
      </c>
      <c r="D125" s="151">
        <v>366000</v>
      </c>
      <c r="E125" s="152">
        <v>0</v>
      </c>
      <c r="F125" s="144">
        <f t="shared" si="1"/>
        <v>1</v>
      </c>
    </row>
    <row r="126" spans="1:6" ht="47.25">
      <c r="A126" s="149" t="s">
        <v>202</v>
      </c>
      <c r="B126" s="150" t="s">
        <v>389</v>
      </c>
      <c r="C126" s="151">
        <v>289524.99</v>
      </c>
      <c r="D126" s="151">
        <v>289524.99</v>
      </c>
      <c r="E126" s="152">
        <v>0</v>
      </c>
      <c r="F126" s="144">
        <f t="shared" si="1"/>
        <v>1</v>
      </c>
    </row>
    <row r="127" spans="1:6" ht="47.25">
      <c r="A127" s="149" t="s">
        <v>203</v>
      </c>
      <c r="B127" s="150" t="s">
        <v>390</v>
      </c>
      <c r="C127" s="151">
        <v>289524.99</v>
      </c>
      <c r="D127" s="151">
        <v>289524.99</v>
      </c>
      <c r="E127" s="152">
        <v>0</v>
      </c>
      <c r="F127" s="144">
        <f t="shared" si="1"/>
        <v>1</v>
      </c>
    </row>
    <row r="128" spans="1:6" ht="15.75">
      <c r="A128" s="149" t="s">
        <v>694</v>
      </c>
      <c r="B128" s="150" t="s">
        <v>730</v>
      </c>
      <c r="C128" s="151">
        <v>289524.99</v>
      </c>
      <c r="D128" s="151">
        <v>289524.99</v>
      </c>
      <c r="E128" s="152">
        <v>0</v>
      </c>
      <c r="F128" s="144">
        <f t="shared" si="1"/>
        <v>1</v>
      </c>
    </row>
    <row r="129" spans="1:6" ht="15.75">
      <c r="A129" s="149" t="s">
        <v>391</v>
      </c>
      <c r="B129" s="150" t="s">
        <v>392</v>
      </c>
      <c r="C129" s="151">
        <v>20617565.07</v>
      </c>
      <c r="D129" s="151">
        <v>20617565.07</v>
      </c>
      <c r="E129" s="152">
        <v>0</v>
      </c>
      <c r="F129" s="144">
        <f t="shared" si="1"/>
        <v>1</v>
      </c>
    </row>
    <row r="130" spans="1:6" ht="15.75">
      <c r="A130" s="149" t="s">
        <v>393</v>
      </c>
      <c r="B130" s="150" t="s">
        <v>394</v>
      </c>
      <c r="C130" s="151">
        <v>20018865.07</v>
      </c>
      <c r="D130" s="151">
        <v>20018865.07</v>
      </c>
      <c r="E130" s="152">
        <v>0</v>
      </c>
      <c r="F130" s="144">
        <f t="shared" si="1"/>
        <v>1</v>
      </c>
    </row>
    <row r="131" spans="1:6" ht="15.75">
      <c r="A131" s="149" t="s">
        <v>194</v>
      </c>
      <c r="B131" s="150" t="s">
        <v>395</v>
      </c>
      <c r="C131" s="151">
        <v>10393448.779999999</v>
      </c>
      <c r="D131" s="151">
        <v>10393448.779999999</v>
      </c>
      <c r="E131" s="152">
        <v>0</v>
      </c>
      <c r="F131" s="144">
        <f t="shared" si="1"/>
        <v>1</v>
      </c>
    </row>
    <row r="132" spans="1:6" ht="47.25">
      <c r="A132" s="149" t="s">
        <v>202</v>
      </c>
      <c r="B132" s="150" t="s">
        <v>396</v>
      </c>
      <c r="C132" s="151">
        <v>10393448.779999999</v>
      </c>
      <c r="D132" s="151">
        <v>10393448.779999999</v>
      </c>
      <c r="E132" s="152">
        <v>0</v>
      </c>
      <c r="F132" s="144">
        <f t="shared" si="1"/>
        <v>1</v>
      </c>
    </row>
    <row r="133" spans="1:6" ht="47.25">
      <c r="A133" s="149" t="s">
        <v>203</v>
      </c>
      <c r="B133" s="150" t="s">
        <v>397</v>
      </c>
      <c r="C133" s="151">
        <v>10393448.779999999</v>
      </c>
      <c r="D133" s="151">
        <v>10393448.779999999</v>
      </c>
      <c r="E133" s="152">
        <v>0</v>
      </c>
      <c r="F133" s="144">
        <f t="shared" si="1"/>
        <v>1</v>
      </c>
    </row>
    <row r="134" spans="1:6" ht="15.75">
      <c r="A134" s="149" t="s">
        <v>694</v>
      </c>
      <c r="B134" s="150" t="s">
        <v>731</v>
      </c>
      <c r="C134" s="151">
        <v>10393448.779999999</v>
      </c>
      <c r="D134" s="151">
        <v>10393448.779999999</v>
      </c>
      <c r="E134" s="152">
        <v>0</v>
      </c>
      <c r="F134" s="144">
        <f t="shared" si="1"/>
        <v>1</v>
      </c>
    </row>
    <row r="135" spans="1:6" ht="31.5">
      <c r="A135" s="149" t="s">
        <v>195</v>
      </c>
      <c r="B135" s="150" t="s">
        <v>398</v>
      </c>
      <c r="C135" s="151">
        <v>6748245.3499999996</v>
      </c>
      <c r="D135" s="151">
        <v>6748245.3499999996</v>
      </c>
      <c r="E135" s="152">
        <v>0</v>
      </c>
      <c r="F135" s="144">
        <f t="shared" si="1"/>
        <v>1</v>
      </c>
    </row>
    <row r="136" spans="1:6" ht="47.25">
      <c r="A136" s="149" t="s">
        <v>202</v>
      </c>
      <c r="B136" s="150" t="s">
        <v>399</v>
      </c>
      <c r="C136" s="151">
        <v>6748245.3499999996</v>
      </c>
      <c r="D136" s="151">
        <v>6748245.3499999996</v>
      </c>
      <c r="E136" s="152">
        <v>0</v>
      </c>
      <c r="F136" s="144">
        <f t="shared" si="1"/>
        <v>1</v>
      </c>
    </row>
    <row r="137" spans="1:6" ht="47.25">
      <c r="A137" s="149" t="s">
        <v>203</v>
      </c>
      <c r="B137" s="150" t="s">
        <v>400</v>
      </c>
      <c r="C137" s="151">
        <v>6748245.3499999996</v>
      </c>
      <c r="D137" s="151">
        <v>6748245.3499999996</v>
      </c>
      <c r="E137" s="152">
        <v>0</v>
      </c>
      <c r="F137" s="144">
        <f t="shared" si="1"/>
        <v>1</v>
      </c>
    </row>
    <row r="138" spans="1:6" ht="15.75">
      <c r="A138" s="149" t="s">
        <v>694</v>
      </c>
      <c r="B138" s="150" t="s">
        <v>732</v>
      </c>
      <c r="C138" s="151">
        <v>6748245.3499999996</v>
      </c>
      <c r="D138" s="151">
        <v>6748245.3499999996</v>
      </c>
      <c r="E138" s="152">
        <v>0</v>
      </c>
      <c r="F138" s="144">
        <f t="shared" si="1"/>
        <v>1</v>
      </c>
    </row>
    <row r="139" spans="1:6" ht="31.5">
      <c r="A139" s="149" t="s">
        <v>401</v>
      </c>
      <c r="B139" s="150" t="s">
        <v>402</v>
      </c>
      <c r="C139" s="151">
        <v>827395.94</v>
      </c>
      <c r="D139" s="151">
        <v>827395.94</v>
      </c>
      <c r="E139" s="152">
        <v>0</v>
      </c>
      <c r="F139" s="144">
        <f t="shared" si="1"/>
        <v>1</v>
      </c>
    </row>
    <row r="140" spans="1:6" ht="47.25">
      <c r="A140" s="149" t="s">
        <v>202</v>
      </c>
      <c r="B140" s="150" t="s">
        <v>403</v>
      </c>
      <c r="C140" s="151">
        <v>827395.94</v>
      </c>
      <c r="D140" s="151">
        <v>827395.94</v>
      </c>
      <c r="E140" s="152">
        <v>0</v>
      </c>
      <c r="F140" s="144">
        <f t="shared" si="1"/>
        <v>1</v>
      </c>
    </row>
    <row r="141" spans="1:6" ht="47.25">
      <c r="A141" s="149" t="s">
        <v>203</v>
      </c>
      <c r="B141" s="150" t="s">
        <v>404</v>
      </c>
      <c r="C141" s="151">
        <v>827395.94</v>
      </c>
      <c r="D141" s="151">
        <v>827395.94</v>
      </c>
      <c r="E141" s="152">
        <v>0</v>
      </c>
      <c r="F141" s="144">
        <f t="shared" si="1"/>
        <v>1</v>
      </c>
    </row>
    <row r="142" spans="1:6" ht="15.75">
      <c r="A142" s="149" t="s">
        <v>694</v>
      </c>
      <c r="B142" s="150" t="s">
        <v>733</v>
      </c>
      <c r="C142" s="151">
        <v>827395.94</v>
      </c>
      <c r="D142" s="151">
        <v>827395.94</v>
      </c>
      <c r="E142" s="152">
        <v>0</v>
      </c>
      <c r="F142" s="144">
        <f t="shared" ref="F142:F205" si="2">D142/C142</f>
        <v>1</v>
      </c>
    </row>
    <row r="143" spans="1:6" ht="63">
      <c r="A143" s="149" t="s">
        <v>405</v>
      </c>
      <c r="B143" s="150" t="s">
        <v>406</v>
      </c>
      <c r="C143" s="151">
        <v>2049775</v>
      </c>
      <c r="D143" s="151">
        <v>2049775</v>
      </c>
      <c r="E143" s="152">
        <v>0</v>
      </c>
      <c r="F143" s="144">
        <f t="shared" si="2"/>
        <v>1</v>
      </c>
    </row>
    <row r="144" spans="1:6" ht="47.25">
      <c r="A144" s="149" t="s">
        <v>202</v>
      </c>
      <c r="B144" s="150" t="s">
        <v>407</v>
      </c>
      <c r="C144" s="151">
        <v>2049775</v>
      </c>
      <c r="D144" s="151">
        <v>2049775</v>
      </c>
      <c r="E144" s="152">
        <v>0</v>
      </c>
      <c r="F144" s="144">
        <f t="shared" si="2"/>
        <v>1</v>
      </c>
    </row>
    <row r="145" spans="1:6" ht="47.25">
      <c r="A145" s="149" t="s">
        <v>203</v>
      </c>
      <c r="B145" s="150" t="s">
        <v>408</v>
      </c>
      <c r="C145" s="151">
        <v>2049775</v>
      </c>
      <c r="D145" s="151">
        <v>2049775</v>
      </c>
      <c r="E145" s="152">
        <v>0</v>
      </c>
      <c r="F145" s="144">
        <f t="shared" si="2"/>
        <v>1</v>
      </c>
    </row>
    <row r="146" spans="1:6" ht="15.75">
      <c r="A146" s="149" t="s">
        <v>694</v>
      </c>
      <c r="B146" s="150" t="s">
        <v>734</v>
      </c>
      <c r="C146" s="151">
        <v>2049775</v>
      </c>
      <c r="D146" s="151">
        <v>2049775</v>
      </c>
      <c r="E146" s="152">
        <v>0</v>
      </c>
      <c r="F146" s="144">
        <f t="shared" si="2"/>
        <v>1</v>
      </c>
    </row>
    <row r="147" spans="1:6" ht="31.5">
      <c r="A147" s="149" t="s">
        <v>409</v>
      </c>
      <c r="B147" s="150" t="s">
        <v>410</v>
      </c>
      <c r="C147" s="151">
        <v>598700</v>
      </c>
      <c r="D147" s="151">
        <v>598700</v>
      </c>
      <c r="E147" s="152">
        <v>0</v>
      </c>
      <c r="F147" s="144">
        <f t="shared" si="2"/>
        <v>1</v>
      </c>
    </row>
    <row r="148" spans="1:6" ht="47.25">
      <c r="A148" s="149" t="s">
        <v>197</v>
      </c>
      <c r="B148" s="150" t="s">
        <v>735</v>
      </c>
      <c r="C148" s="151">
        <v>62000</v>
      </c>
      <c r="D148" s="151">
        <v>62000</v>
      </c>
      <c r="E148" s="152">
        <v>0</v>
      </c>
      <c r="F148" s="144">
        <f t="shared" si="2"/>
        <v>1</v>
      </c>
    </row>
    <row r="149" spans="1:6" ht="47.25">
      <c r="A149" s="149" t="s">
        <v>202</v>
      </c>
      <c r="B149" s="150" t="s">
        <v>736</v>
      </c>
      <c r="C149" s="151">
        <v>62000</v>
      </c>
      <c r="D149" s="151">
        <v>62000</v>
      </c>
      <c r="E149" s="152">
        <v>0</v>
      </c>
      <c r="F149" s="144">
        <f t="shared" si="2"/>
        <v>1</v>
      </c>
    </row>
    <row r="150" spans="1:6" ht="47.25">
      <c r="A150" s="149" t="s">
        <v>203</v>
      </c>
      <c r="B150" s="150" t="s">
        <v>737</v>
      </c>
      <c r="C150" s="151">
        <v>62000</v>
      </c>
      <c r="D150" s="151">
        <v>62000</v>
      </c>
      <c r="E150" s="152">
        <v>0</v>
      </c>
      <c r="F150" s="144">
        <f t="shared" si="2"/>
        <v>1</v>
      </c>
    </row>
    <row r="151" spans="1:6" ht="15.75">
      <c r="A151" s="149" t="s">
        <v>694</v>
      </c>
      <c r="B151" s="150" t="s">
        <v>738</v>
      </c>
      <c r="C151" s="151">
        <v>62000</v>
      </c>
      <c r="D151" s="151">
        <v>62000</v>
      </c>
      <c r="E151" s="152">
        <v>0</v>
      </c>
      <c r="F151" s="144">
        <f t="shared" si="2"/>
        <v>1</v>
      </c>
    </row>
    <row r="152" spans="1:6" ht="47.25">
      <c r="A152" s="149" t="s">
        <v>411</v>
      </c>
      <c r="B152" s="150" t="s">
        <v>412</v>
      </c>
      <c r="C152" s="151">
        <v>536700</v>
      </c>
      <c r="D152" s="151">
        <v>536700</v>
      </c>
      <c r="E152" s="152">
        <v>0</v>
      </c>
      <c r="F152" s="144">
        <f t="shared" si="2"/>
        <v>1</v>
      </c>
    </row>
    <row r="153" spans="1:6" ht="47.25">
      <c r="A153" s="149" t="s">
        <v>202</v>
      </c>
      <c r="B153" s="150" t="s">
        <v>413</v>
      </c>
      <c r="C153" s="151">
        <v>536700</v>
      </c>
      <c r="D153" s="151">
        <v>536700</v>
      </c>
      <c r="E153" s="152">
        <v>0</v>
      </c>
      <c r="F153" s="144">
        <f t="shared" si="2"/>
        <v>1</v>
      </c>
    </row>
    <row r="154" spans="1:6" ht="47.25">
      <c r="A154" s="149" t="s">
        <v>203</v>
      </c>
      <c r="B154" s="150" t="s">
        <v>414</v>
      </c>
      <c r="C154" s="151">
        <v>536700</v>
      </c>
      <c r="D154" s="151">
        <v>536700</v>
      </c>
      <c r="E154" s="152">
        <v>0</v>
      </c>
      <c r="F154" s="144">
        <f t="shared" si="2"/>
        <v>1</v>
      </c>
    </row>
    <row r="155" spans="1:6" ht="15.75">
      <c r="A155" s="149" t="s">
        <v>694</v>
      </c>
      <c r="B155" s="150" t="s">
        <v>739</v>
      </c>
      <c r="C155" s="151">
        <v>536700</v>
      </c>
      <c r="D155" s="151">
        <v>536700</v>
      </c>
      <c r="E155" s="152">
        <v>0</v>
      </c>
      <c r="F155" s="144">
        <f t="shared" si="2"/>
        <v>1</v>
      </c>
    </row>
    <row r="156" spans="1:6" ht="31.5">
      <c r="A156" s="149" t="s">
        <v>415</v>
      </c>
      <c r="B156" s="150" t="s">
        <v>416</v>
      </c>
      <c r="C156" s="151">
        <v>39172945.399999999</v>
      </c>
      <c r="D156" s="151">
        <v>39172945.399999999</v>
      </c>
      <c r="E156" s="152">
        <v>0</v>
      </c>
      <c r="F156" s="144">
        <f t="shared" si="2"/>
        <v>1</v>
      </c>
    </row>
    <row r="157" spans="1:6" ht="15.75">
      <c r="A157" s="149" t="s">
        <v>417</v>
      </c>
      <c r="B157" s="150" t="s">
        <v>418</v>
      </c>
      <c r="C157" s="151">
        <v>754196.15</v>
      </c>
      <c r="D157" s="151">
        <v>754196.15</v>
      </c>
      <c r="E157" s="152">
        <v>0</v>
      </c>
      <c r="F157" s="144">
        <f t="shared" si="2"/>
        <v>1</v>
      </c>
    </row>
    <row r="158" spans="1:6" ht="47.25">
      <c r="A158" s="149" t="s">
        <v>197</v>
      </c>
      <c r="B158" s="150" t="s">
        <v>419</v>
      </c>
      <c r="C158" s="151">
        <v>555053.77</v>
      </c>
      <c r="D158" s="151">
        <v>555053.77</v>
      </c>
      <c r="E158" s="152">
        <v>0</v>
      </c>
      <c r="F158" s="144">
        <f t="shared" si="2"/>
        <v>1</v>
      </c>
    </row>
    <row r="159" spans="1:6" ht="47.25">
      <c r="A159" s="149" t="s">
        <v>202</v>
      </c>
      <c r="B159" s="150" t="s">
        <v>420</v>
      </c>
      <c r="C159" s="151">
        <v>555053.77</v>
      </c>
      <c r="D159" s="151">
        <v>555053.77</v>
      </c>
      <c r="E159" s="152">
        <v>0</v>
      </c>
      <c r="F159" s="144">
        <f t="shared" si="2"/>
        <v>1</v>
      </c>
    </row>
    <row r="160" spans="1:6" ht="47.25">
      <c r="A160" s="149" t="s">
        <v>203</v>
      </c>
      <c r="B160" s="150" t="s">
        <v>421</v>
      </c>
      <c r="C160" s="151">
        <v>555053.77</v>
      </c>
      <c r="D160" s="151">
        <v>555053.77</v>
      </c>
      <c r="E160" s="152">
        <v>0</v>
      </c>
      <c r="F160" s="144">
        <f t="shared" si="2"/>
        <v>1</v>
      </c>
    </row>
    <row r="161" spans="1:6" ht="15.75">
      <c r="A161" s="149" t="s">
        <v>694</v>
      </c>
      <c r="B161" s="150" t="s">
        <v>740</v>
      </c>
      <c r="C161" s="151">
        <v>555053.77</v>
      </c>
      <c r="D161" s="151">
        <v>555053.77</v>
      </c>
      <c r="E161" s="152">
        <v>0</v>
      </c>
      <c r="F161" s="144">
        <f t="shared" si="2"/>
        <v>1</v>
      </c>
    </row>
    <row r="162" spans="1:6" ht="110.25">
      <c r="A162" s="149" t="s">
        <v>422</v>
      </c>
      <c r="B162" s="150" t="s">
        <v>423</v>
      </c>
      <c r="C162" s="151">
        <v>174317.38</v>
      </c>
      <c r="D162" s="151">
        <v>174317.38</v>
      </c>
      <c r="E162" s="152">
        <v>0</v>
      </c>
      <c r="F162" s="144">
        <f t="shared" si="2"/>
        <v>1</v>
      </c>
    </row>
    <row r="163" spans="1:6" ht="47.25">
      <c r="A163" s="149" t="s">
        <v>202</v>
      </c>
      <c r="B163" s="150" t="s">
        <v>424</v>
      </c>
      <c r="C163" s="151">
        <v>174317.38</v>
      </c>
      <c r="D163" s="151">
        <v>174317.38</v>
      </c>
      <c r="E163" s="152">
        <v>0</v>
      </c>
      <c r="F163" s="144">
        <f t="shared" si="2"/>
        <v>1</v>
      </c>
    </row>
    <row r="164" spans="1:6" ht="47.25">
      <c r="A164" s="149" t="s">
        <v>203</v>
      </c>
      <c r="B164" s="150" t="s">
        <v>425</v>
      </c>
      <c r="C164" s="151">
        <v>174317.38</v>
      </c>
      <c r="D164" s="151">
        <v>174317.38</v>
      </c>
      <c r="E164" s="152">
        <v>0</v>
      </c>
      <c r="F164" s="144">
        <f t="shared" si="2"/>
        <v>1</v>
      </c>
    </row>
    <row r="165" spans="1:6" ht="15.75">
      <c r="A165" s="149" t="s">
        <v>694</v>
      </c>
      <c r="B165" s="150" t="s">
        <v>741</v>
      </c>
      <c r="C165" s="151">
        <v>174317.38</v>
      </c>
      <c r="D165" s="151">
        <v>174317.38</v>
      </c>
      <c r="E165" s="152">
        <v>0</v>
      </c>
      <c r="F165" s="144">
        <f t="shared" si="2"/>
        <v>1</v>
      </c>
    </row>
    <row r="166" spans="1:6" ht="31.5">
      <c r="A166" s="149" t="s">
        <v>742</v>
      </c>
      <c r="B166" s="150" t="s">
        <v>743</v>
      </c>
      <c r="C166" s="151">
        <v>24825</v>
      </c>
      <c r="D166" s="151">
        <v>24825</v>
      </c>
      <c r="E166" s="152">
        <v>0</v>
      </c>
      <c r="F166" s="144">
        <f t="shared" si="2"/>
        <v>1</v>
      </c>
    </row>
    <row r="167" spans="1:6" ht="47.25">
      <c r="A167" s="149" t="s">
        <v>202</v>
      </c>
      <c r="B167" s="150" t="s">
        <v>744</v>
      </c>
      <c r="C167" s="151">
        <v>24825</v>
      </c>
      <c r="D167" s="151">
        <v>24825</v>
      </c>
      <c r="E167" s="152">
        <v>0</v>
      </c>
      <c r="F167" s="144">
        <f t="shared" si="2"/>
        <v>1</v>
      </c>
    </row>
    <row r="168" spans="1:6" ht="47.25">
      <c r="A168" s="149" t="s">
        <v>203</v>
      </c>
      <c r="B168" s="150" t="s">
        <v>745</v>
      </c>
      <c r="C168" s="151">
        <v>24825</v>
      </c>
      <c r="D168" s="151">
        <v>24825</v>
      </c>
      <c r="E168" s="152">
        <v>0</v>
      </c>
      <c r="F168" s="144">
        <f t="shared" si="2"/>
        <v>1</v>
      </c>
    </row>
    <row r="169" spans="1:6" ht="15.75">
      <c r="A169" s="149" t="s">
        <v>694</v>
      </c>
      <c r="B169" s="150" t="s">
        <v>746</v>
      </c>
      <c r="C169" s="151">
        <v>24825</v>
      </c>
      <c r="D169" s="151">
        <v>24825</v>
      </c>
      <c r="E169" s="152">
        <v>0</v>
      </c>
      <c r="F169" s="144">
        <f t="shared" si="2"/>
        <v>1</v>
      </c>
    </row>
    <row r="170" spans="1:6" ht="15.75">
      <c r="A170" s="149" t="s">
        <v>426</v>
      </c>
      <c r="B170" s="150" t="s">
        <v>427</v>
      </c>
      <c r="C170" s="151">
        <v>15470242.390000001</v>
      </c>
      <c r="D170" s="151">
        <v>15470242.390000001</v>
      </c>
      <c r="E170" s="152">
        <v>0</v>
      </c>
      <c r="F170" s="144">
        <f t="shared" si="2"/>
        <v>1</v>
      </c>
    </row>
    <row r="171" spans="1:6" ht="15.75">
      <c r="A171" s="149" t="s">
        <v>170</v>
      </c>
      <c r="B171" s="150" t="s">
        <v>428</v>
      </c>
      <c r="C171" s="151">
        <v>170942.24</v>
      </c>
      <c r="D171" s="151">
        <v>170942.24</v>
      </c>
      <c r="E171" s="152">
        <v>0</v>
      </c>
      <c r="F171" s="144">
        <f t="shared" si="2"/>
        <v>1</v>
      </c>
    </row>
    <row r="172" spans="1:6" ht="47.25">
      <c r="A172" s="149" t="s">
        <v>202</v>
      </c>
      <c r="B172" s="150" t="s">
        <v>429</v>
      </c>
      <c r="C172" s="151">
        <v>170942.24</v>
      </c>
      <c r="D172" s="151">
        <v>170942.24</v>
      </c>
      <c r="E172" s="152">
        <v>0</v>
      </c>
      <c r="F172" s="144">
        <f t="shared" si="2"/>
        <v>1</v>
      </c>
    </row>
    <row r="173" spans="1:6" ht="47.25">
      <c r="A173" s="149" t="s">
        <v>203</v>
      </c>
      <c r="B173" s="150" t="s">
        <v>430</v>
      </c>
      <c r="C173" s="151">
        <v>170942.24</v>
      </c>
      <c r="D173" s="151">
        <v>170942.24</v>
      </c>
      <c r="E173" s="152">
        <v>0</v>
      </c>
      <c r="F173" s="144">
        <f t="shared" si="2"/>
        <v>1</v>
      </c>
    </row>
    <row r="174" spans="1:6" ht="15.75">
      <c r="A174" s="149" t="s">
        <v>694</v>
      </c>
      <c r="B174" s="150" t="s">
        <v>747</v>
      </c>
      <c r="C174" s="151">
        <v>170942.24</v>
      </c>
      <c r="D174" s="151">
        <v>170942.24</v>
      </c>
      <c r="E174" s="152">
        <v>0</v>
      </c>
      <c r="F174" s="144">
        <f t="shared" si="2"/>
        <v>1</v>
      </c>
    </row>
    <row r="175" spans="1:6" ht="47.25">
      <c r="A175" s="149" t="s">
        <v>748</v>
      </c>
      <c r="B175" s="150" t="s">
        <v>749</v>
      </c>
      <c r="C175" s="151">
        <v>96933.95</v>
      </c>
      <c r="D175" s="151">
        <v>96933.95</v>
      </c>
      <c r="E175" s="152">
        <v>0</v>
      </c>
      <c r="F175" s="144">
        <f t="shared" si="2"/>
        <v>1</v>
      </c>
    </row>
    <row r="176" spans="1:6" ht="47.25">
      <c r="A176" s="149" t="s">
        <v>202</v>
      </c>
      <c r="B176" s="150" t="s">
        <v>750</v>
      </c>
      <c r="C176" s="151">
        <v>96933.95</v>
      </c>
      <c r="D176" s="151">
        <v>96933.95</v>
      </c>
      <c r="E176" s="152">
        <v>0</v>
      </c>
      <c r="F176" s="144">
        <f t="shared" si="2"/>
        <v>1</v>
      </c>
    </row>
    <row r="177" spans="1:6" ht="47.25">
      <c r="A177" s="149" t="s">
        <v>203</v>
      </c>
      <c r="B177" s="150" t="s">
        <v>751</v>
      </c>
      <c r="C177" s="151">
        <v>96933.95</v>
      </c>
      <c r="D177" s="151">
        <v>96933.95</v>
      </c>
      <c r="E177" s="152">
        <v>0</v>
      </c>
      <c r="F177" s="144">
        <f t="shared" si="2"/>
        <v>1</v>
      </c>
    </row>
    <row r="178" spans="1:6" ht="15.75">
      <c r="A178" s="149" t="s">
        <v>694</v>
      </c>
      <c r="B178" s="150" t="s">
        <v>752</v>
      </c>
      <c r="C178" s="151">
        <v>96933.95</v>
      </c>
      <c r="D178" s="151">
        <v>96933.95</v>
      </c>
      <c r="E178" s="152">
        <v>0</v>
      </c>
      <c r="F178" s="144">
        <f t="shared" si="2"/>
        <v>1</v>
      </c>
    </row>
    <row r="179" spans="1:6" ht="15.75">
      <c r="A179" s="149" t="s">
        <v>431</v>
      </c>
      <c r="B179" s="150" t="s">
        <v>432</v>
      </c>
      <c r="C179" s="151">
        <v>632185.61</v>
      </c>
      <c r="D179" s="151">
        <v>632185.61</v>
      </c>
      <c r="E179" s="152">
        <v>0</v>
      </c>
      <c r="F179" s="144">
        <f t="shared" si="2"/>
        <v>1</v>
      </c>
    </row>
    <row r="180" spans="1:6" ht="47.25">
      <c r="A180" s="149" t="s">
        <v>202</v>
      </c>
      <c r="B180" s="150" t="s">
        <v>433</v>
      </c>
      <c r="C180" s="151">
        <v>241361.52</v>
      </c>
      <c r="D180" s="151">
        <v>241361.52</v>
      </c>
      <c r="E180" s="152">
        <v>0</v>
      </c>
      <c r="F180" s="144">
        <f t="shared" si="2"/>
        <v>1</v>
      </c>
    </row>
    <row r="181" spans="1:6" ht="47.25">
      <c r="A181" s="149" t="s">
        <v>203</v>
      </c>
      <c r="B181" s="150" t="s">
        <v>434</v>
      </c>
      <c r="C181" s="151">
        <v>241361.52</v>
      </c>
      <c r="D181" s="151">
        <v>241361.52</v>
      </c>
      <c r="E181" s="152">
        <v>0</v>
      </c>
      <c r="F181" s="144">
        <f t="shared" si="2"/>
        <v>1</v>
      </c>
    </row>
    <row r="182" spans="1:6" ht="15.75">
      <c r="A182" s="149" t="s">
        <v>694</v>
      </c>
      <c r="B182" s="150" t="s">
        <v>753</v>
      </c>
      <c r="C182" s="151">
        <v>241361.52</v>
      </c>
      <c r="D182" s="151">
        <v>241361.52</v>
      </c>
      <c r="E182" s="152">
        <v>0</v>
      </c>
      <c r="F182" s="144">
        <f t="shared" si="2"/>
        <v>1</v>
      </c>
    </row>
    <row r="183" spans="1:6" ht="15.75">
      <c r="A183" s="149" t="s">
        <v>200</v>
      </c>
      <c r="B183" s="150" t="s">
        <v>435</v>
      </c>
      <c r="C183" s="151">
        <v>390824.09</v>
      </c>
      <c r="D183" s="151">
        <v>390824.09</v>
      </c>
      <c r="E183" s="152">
        <v>0</v>
      </c>
      <c r="F183" s="144">
        <f t="shared" si="2"/>
        <v>1</v>
      </c>
    </row>
    <row r="184" spans="1:6" ht="78.75">
      <c r="A184" s="149" t="s">
        <v>201</v>
      </c>
      <c r="B184" s="150" t="s">
        <v>436</v>
      </c>
      <c r="C184" s="151">
        <v>390824.09</v>
      </c>
      <c r="D184" s="151">
        <v>390824.09</v>
      </c>
      <c r="E184" s="152">
        <v>0</v>
      </c>
      <c r="F184" s="144">
        <f t="shared" si="2"/>
        <v>1</v>
      </c>
    </row>
    <row r="185" spans="1:6" ht="78.75">
      <c r="A185" s="149" t="s">
        <v>754</v>
      </c>
      <c r="B185" s="150" t="s">
        <v>755</v>
      </c>
      <c r="C185" s="151">
        <v>390824.09</v>
      </c>
      <c r="D185" s="151">
        <v>390824.09</v>
      </c>
      <c r="E185" s="152">
        <v>0</v>
      </c>
      <c r="F185" s="144">
        <f t="shared" si="2"/>
        <v>1</v>
      </c>
    </row>
    <row r="186" spans="1:6" ht="31.5">
      <c r="A186" s="149" t="s">
        <v>437</v>
      </c>
      <c r="B186" s="150" t="s">
        <v>438</v>
      </c>
      <c r="C186" s="151">
        <v>2010297.58</v>
      </c>
      <c r="D186" s="151">
        <v>2010297.58</v>
      </c>
      <c r="E186" s="152">
        <v>0</v>
      </c>
      <c r="F186" s="144">
        <f t="shared" si="2"/>
        <v>1</v>
      </c>
    </row>
    <row r="187" spans="1:6" ht="47.25">
      <c r="A187" s="149" t="s">
        <v>202</v>
      </c>
      <c r="B187" s="150" t="s">
        <v>439</v>
      </c>
      <c r="C187" s="151">
        <v>2010297.58</v>
      </c>
      <c r="D187" s="151">
        <v>2010297.58</v>
      </c>
      <c r="E187" s="152">
        <v>0</v>
      </c>
      <c r="F187" s="144">
        <f t="shared" si="2"/>
        <v>1</v>
      </c>
    </row>
    <row r="188" spans="1:6" ht="47.25">
      <c r="A188" s="149" t="s">
        <v>203</v>
      </c>
      <c r="B188" s="150" t="s">
        <v>440</v>
      </c>
      <c r="C188" s="151">
        <v>2010297.58</v>
      </c>
      <c r="D188" s="151">
        <v>2010297.58</v>
      </c>
      <c r="E188" s="152">
        <v>0</v>
      </c>
      <c r="F188" s="144">
        <f t="shared" si="2"/>
        <v>1</v>
      </c>
    </row>
    <row r="189" spans="1:6" ht="15.75">
      <c r="A189" s="149" t="s">
        <v>694</v>
      </c>
      <c r="B189" s="150" t="s">
        <v>756</v>
      </c>
      <c r="C189" s="151">
        <v>2010297.58</v>
      </c>
      <c r="D189" s="151">
        <v>2010297.58</v>
      </c>
      <c r="E189" s="152">
        <v>0</v>
      </c>
      <c r="F189" s="144">
        <f t="shared" si="2"/>
        <v>1</v>
      </c>
    </row>
    <row r="190" spans="1:6" ht="47.25">
      <c r="A190" s="149" t="s">
        <v>197</v>
      </c>
      <c r="B190" s="150" t="s">
        <v>441</v>
      </c>
      <c r="C190" s="151">
        <v>12559883.01</v>
      </c>
      <c r="D190" s="151">
        <v>12559883.01</v>
      </c>
      <c r="E190" s="152">
        <v>0</v>
      </c>
      <c r="F190" s="144">
        <f t="shared" si="2"/>
        <v>1</v>
      </c>
    </row>
    <row r="191" spans="1:6" ht="47.25">
      <c r="A191" s="149" t="s">
        <v>202</v>
      </c>
      <c r="B191" s="150" t="s">
        <v>442</v>
      </c>
      <c r="C191" s="151">
        <v>861795.24</v>
      </c>
      <c r="D191" s="151">
        <v>861795.24</v>
      </c>
      <c r="E191" s="152">
        <v>0</v>
      </c>
      <c r="F191" s="144">
        <f t="shared" si="2"/>
        <v>1</v>
      </c>
    </row>
    <row r="192" spans="1:6" ht="47.25">
      <c r="A192" s="149" t="s">
        <v>203</v>
      </c>
      <c r="B192" s="150" t="s">
        <v>443</v>
      </c>
      <c r="C192" s="151">
        <v>861795.24</v>
      </c>
      <c r="D192" s="151">
        <v>861795.24</v>
      </c>
      <c r="E192" s="152">
        <v>0</v>
      </c>
      <c r="F192" s="144">
        <f t="shared" si="2"/>
        <v>1</v>
      </c>
    </row>
    <row r="193" spans="1:6" ht="15.75">
      <c r="A193" s="149" t="s">
        <v>694</v>
      </c>
      <c r="B193" s="150" t="s">
        <v>757</v>
      </c>
      <c r="C193" s="151">
        <v>861795.24</v>
      </c>
      <c r="D193" s="151">
        <v>861795.24</v>
      </c>
      <c r="E193" s="152">
        <v>0</v>
      </c>
      <c r="F193" s="144">
        <f t="shared" si="2"/>
        <v>1</v>
      </c>
    </row>
    <row r="194" spans="1:6" ht="15.75">
      <c r="A194" s="149" t="s">
        <v>200</v>
      </c>
      <c r="B194" s="150" t="s">
        <v>444</v>
      </c>
      <c r="C194" s="151">
        <v>11698087.77</v>
      </c>
      <c r="D194" s="151">
        <v>11698087.77</v>
      </c>
      <c r="E194" s="152">
        <v>0</v>
      </c>
      <c r="F194" s="144">
        <f t="shared" si="2"/>
        <v>1</v>
      </c>
    </row>
    <row r="195" spans="1:6" ht="78.75">
      <c r="A195" s="149" t="s">
        <v>201</v>
      </c>
      <c r="B195" s="150" t="s">
        <v>445</v>
      </c>
      <c r="C195" s="151">
        <v>11698087.77</v>
      </c>
      <c r="D195" s="151">
        <v>11698087.77</v>
      </c>
      <c r="E195" s="152">
        <v>0</v>
      </c>
      <c r="F195" s="144">
        <f t="shared" si="2"/>
        <v>1</v>
      </c>
    </row>
    <row r="196" spans="1:6" ht="78.75">
      <c r="A196" s="149" t="s">
        <v>754</v>
      </c>
      <c r="B196" s="150" t="s">
        <v>758</v>
      </c>
      <c r="C196" s="151">
        <v>11698087.77</v>
      </c>
      <c r="D196" s="151">
        <v>11698087.77</v>
      </c>
      <c r="E196" s="152">
        <v>0</v>
      </c>
      <c r="F196" s="144">
        <f t="shared" si="2"/>
        <v>1</v>
      </c>
    </row>
    <row r="197" spans="1:6" ht="15.75">
      <c r="A197" s="149" t="s">
        <v>446</v>
      </c>
      <c r="B197" s="150" t="s">
        <v>447</v>
      </c>
      <c r="C197" s="151">
        <v>22948506.859999999</v>
      </c>
      <c r="D197" s="151">
        <v>22948506.859999999</v>
      </c>
      <c r="E197" s="152">
        <v>0</v>
      </c>
      <c r="F197" s="144">
        <f t="shared" si="2"/>
        <v>1</v>
      </c>
    </row>
    <row r="198" spans="1:6" ht="15.75">
      <c r="A198" s="149" t="s">
        <v>448</v>
      </c>
      <c r="B198" s="150" t="s">
        <v>449</v>
      </c>
      <c r="C198" s="151">
        <v>2840546.24</v>
      </c>
      <c r="D198" s="151">
        <v>2840546.24</v>
      </c>
      <c r="E198" s="152">
        <v>0</v>
      </c>
      <c r="F198" s="144">
        <f t="shared" si="2"/>
        <v>1</v>
      </c>
    </row>
    <row r="199" spans="1:6" ht="47.25">
      <c r="A199" s="149" t="s">
        <v>202</v>
      </c>
      <c r="B199" s="150" t="s">
        <v>450</v>
      </c>
      <c r="C199" s="151">
        <v>2838386.31</v>
      </c>
      <c r="D199" s="151">
        <v>2838386.31</v>
      </c>
      <c r="E199" s="152">
        <v>0</v>
      </c>
      <c r="F199" s="144">
        <f t="shared" si="2"/>
        <v>1</v>
      </c>
    </row>
    <row r="200" spans="1:6" ht="47.25">
      <c r="A200" s="149" t="s">
        <v>203</v>
      </c>
      <c r="B200" s="150" t="s">
        <v>451</v>
      </c>
      <c r="C200" s="151">
        <v>2838386.31</v>
      </c>
      <c r="D200" s="151">
        <v>2838386.31</v>
      </c>
      <c r="E200" s="152">
        <v>0</v>
      </c>
      <c r="F200" s="144">
        <f t="shared" si="2"/>
        <v>1</v>
      </c>
    </row>
    <row r="201" spans="1:6" ht="15.75">
      <c r="A201" s="149" t="s">
        <v>694</v>
      </c>
      <c r="B201" s="150" t="s">
        <v>759</v>
      </c>
      <c r="C201" s="151">
        <v>2838386.31</v>
      </c>
      <c r="D201" s="151">
        <v>2838386.31</v>
      </c>
      <c r="E201" s="152">
        <v>0</v>
      </c>
      <c r="F201" s="144">
        <f t="shared" si="2"/>
        <v>1</v>
      </c>
    </row>
    <row r="202" spans="1:6" ht="15.75">
      <c r="A202" s="149" t="s">
        <v>200</v>
      </c>
      <c r="B202" s="150" t="s">
        <v>452</v>
      </c>
      <c r="C202" s="151">
        <v>2159.9299999999998</v>
      </c>
      <c r="D202" s="151">
        <v>2159.9299999999998</v>
      </c>
      <c r="E202" s="152">
        <v>0</v>
      </c>
      <c r="F202" s="144">
        <f t="shared" si="2"/>
        <v>1</v>
      </c>
    </row>
    <row r="203" spans="1:6" ht="15.75">
      <c r="A203" s="149" t="s">
        <v>223</v>
      </c>
      <c r="B203" s="150" t="s">
        <v>453</v>
      </c>
      <c r="C203" s="151">
        <v>2159.9299999999998</v>
      </c>
      <c r="D203" s="151">
        <v>2159.9299999999998</v>
      </c>
      <c r="E203" s="152">
        <v>0</v>
      </c>
      <c r="F203" s="144">
        <f t="shared" si="2"/>
        <v>1</v>
      </c>
    </row>
    <row r="204" spans="1:6" ht="15.75">
      <c r="A204" s="149" t="s">
        <v>696</v>
      </c>
      <c r="B204" s="150" t="s">
        <v>760</v>
      </c>
      <c r="C204" s="151">
        <v>2159.9299999999998</v>
      </c>
      <c r="D204" s="151">
        <v>2159.9299999999998</v>
      </c>
      <c r="E204" s="152">
        <v>0</v>
      </c>
      <c r="F204" s="144">
        <f t="shared" si="2"/>
        <v>1</v>
      </c>
    </row>
    <row r="205" spans="1:6" ht="15.75">
      <c r="A205" s="149" t="s">
        <v>206</v>
      </c>
      <c r="B205" s="150" t="s">
        <v>454</v>
      </c>
      <c r="C205" s="151">
        <v>3280846.54</v>
      </c>
      <c r="D205" s="151">
        <v>3280846.54</v>
      </c>
      <c r="E205" s="152">
        <v>0</v>
      </c>
      <c r="F205" s="144">
        <f t="shared" si="2"/>
        <v>1</v>
      </c>
    </row>
    <row r="206" spans="1:6" ht="47.25">
      <c r="A206" s="149" t="s">
        <v>202</v>
      </c>
      <c r="B206" s="150" t="s">
        <v>455</v>
      </c>
      <c r="C206" s="151">
        <v>3280846.54</v>
      </c>
      <c r="D206" s="151">
        <v>3280846.54</v>
      </c>
      <c r="E206" s="152">
        <v>0</v>
      </c>
      <c r="F206" s="144">
        <f t="shared" ref="F206:F269" si="3">D206/C206</f>
        <v>1</v>
      </c>
    </row>
    <row r="207" spans="1:6" ht="47.25">
      <c r="A207" s="149" t="s">
        <v>203</v>
      </c>
      <c r="B207" s="150" t="s">
        <v>456</v>
      </c>
      <c r="C207" s="151">
        <v>3280846.54</v>
      </c>
      <c r="D207" s="151">
        <v>3280846.54</v>
      </c>
      <c r="E207" s="152">
        <v>0</v>
      </c>
      <c r="F207" s="144">
        <f t="shared" si="3"/>
        <v>1</v>
      </c>
    </row>
    <row r="208" spans="1:6" ht="15.75">
      <c r="A208" s="149" t="s">
        <v>694</v>
      </c>
      <c r="B208" s="150" t="s">
        <v>761</v>
      </c>
      <c r="C208" s="151">
        <v>3280846.54</v>
      </c>
      <c r="D208" s="151">
        <v>3280846.54</v>
      </c>
      <c r="E208" s="152">
        <v>0</v>
      </c>
      <c r="F208" s="144">
        <f t="shared" si="3"/>
        <v>1</v>
      </c>
    </row>
    <row r="209" spans="1:6" ht="31.5">
      <c r="A209" s="149" t="s">
        <v>208</v>
      </c>
      <c r="B209" s="150" t="s">
        <v>457</v>
      </c>
      <c r="C209" s="151">
        <v>726826.45</v>
      </c>
      <c r="D209" s="151">
        <v>726826.45</v>
      </c>
      <c r="E209" s="152">
        <v>0</v>
      </c>
      <c r="F209" s="144">
        <f t="shared" si="3"/>
        <v>1</v>
      </c>
    </row>
    <row r="210" spans="1:6" ht="47.25">
      <c r="A210" s="149" t="s">
        <v>202</v>
      </c>
      <c r="B210" s="150" t="s">
        <v>458</v>
      </c>
      <c r="C210" s="151">
        <v>726826.45</v>
      </c>
      <c r="D210" s="151">
        <v>726826.45</v>
      </c>
      <c r="E210" s="152">
        <v>0</v>
      </c>
      <c r="F210" s="144">
        <f t="shared" si="3"/>
        <v>1</v>
      </c>
    </row>
    <row r="211" spans="1:6" ht="47.25">
      <c r="A211" s="149" t="s">
        <v>203</v>
      </c>
      <c r="B211" s="150" t="s">
        <v>459</v>
      </c>
      <c r="C211" s="151">
        <v>726826.45</v>
      </c>
      <c r="D211" s="151">
        <v>726826.45</v>
      </c>
      <c r="E211" s="152">
        <v>0</v>
      </c>
      <c r="F211" s="144">
        <f t="shared" si="3"/>
        <v>1</v>
      </c>
    </row>
    <row r="212" spans="1:6" ht="15.75">
      <c r="A212" s="149" t="s">
        <v>694</v>
      </c>
      <c r="B212" s="150" t="s">
        <v>762</v>
      </c>
      <c r="C212" s="151">
        <v>726826.45</v>
      </c>
      <c r="D212" s="151">
        <v>726826.45</v>
      </c>
      <c r="E212" s="152">
        <v>0</v>
      </c>
      <c r="F212" s="144">
        <f t="shared" si="3"/>
        <v>1</v>
      </c>
    </row>
    <row r="213" spans="1:6" ht="15.75">
      <c r="A213" s="149" t="s">
        <v>210</v>
      </c>
      <c r="B213" s="150" t="s">
        <v>460</v>
      </c>
      <c r="C213" s="151">
        <v>1100488.5900000001</v>
      </c>
      <c r="D213" s="151">
        <v>1100488.5900000001</v>
      </c>
      <c r="E213" s="152">
        <v>0</v>
      </c>
      <c r="F213" s="144">
        <f t="shared" si="3"/>
        <v>1</v>
      </c>
    </row>
    <row r="214" spans="1:6" ht="47.25">
      <c r="A214" s="149" t="s">
        <v>202</v>
      </c>
      <c r="B214" s="150" t="s">
        <v>461</v>
      </c>
      <c r="C214" s="151">
        <v>1100488.5900000001</v>
      </c>
      <c r="D214" s="151">
        <v>1100488.5900000001</v>
      </c>
      <c r="E214" s="152">
        <v>0</v>
      </c>
      <c r="F214" s="144">
        <f t="shared" si="3"/>
        <v>1</v>
      </c>
    </row>
    <row r="215" spans="1:6" ht="47.25">
      <c r="A215" s="149" t="s">
        <v>203</v>
      </c>
      <c r="B215" s="150" t="s">
        <v>462</v>
      </c>
      <c r="C215" s="151">
        <v>1100488.5900000001</v>
      </c>
      <c r="D215" s="151">
        <v>1100488.5900000001</v>
      </c>
      <c r="E215" s="152">
        <v>0</v>
      </c>
      <c r="F215" s="144">
        <f t="shared" si="3"/>
        <v>1</v>
      </c>
    </row>
    <row r="216" spans="1:6" ht="15.75">
      <c r="A216" s="149" t="s">
        <v>694</v>
      </c>
      <c r="B216" s="150" t="s">
        <v>763</v>
      </c>
      <c r="C216" s="151">
        <v>1100488.5900000001</v>
      </c>
      <c r="D216" s="151">
        <v>1100488.5900000001</v>
      </c>
      <c r="E216" s="152">
        <v>0</v>
      </c>
      <c r="F216" s="144">
        <f t="shared" si="3"/>
        <v>1</v>
      </c>
    </row>
    <row r="217" spans="1:6" ht="31.5">
      <c r="A217" s="149" t="s">
        <v>212</v>
      </c>
      <c r="B217" s="150" t="s">
        <v>463</v>
      </c>
      <c r="C217" s="151">
        <v>903733.6</v>
      </c>
      <c r="D217" s="151">
        <v>903733.6</v>
      </c>
      <c r="E217" s="152">
        <v>0</v>
      </c>
      <c r="F217" s="144">
        <f t="shared" si="3"/>
        <v>1</v>
      </c>
    </row>
    <row r="218" spans="1:6" ht="47.25">
      <c r="A218" s="149" t="s">
        <v>202</v>
      </c>
      <c r="B218" s="150" t="s">
        <v>464</v>
      </c>
      <c r="C218" s="151">
        <v>903733.6</v>
      </c>
      <c r="D218" s="151">
        <v>903733.6</v>
      </c>
      <c r="E218" s="152">
        <v>0</v>
      </c>
      <c r="F218" s="144">
        <f t="shared" si="3"/>
        <v>1</v>
      </c>
    </row>
    <row r="219" spans="1:6" ht="47.25">
      <c r="A219" s="149" t="s">
        <v>203</v>
      </c>
      <c r="B219" s="150" t="s">
        <v>465</v>
      </c>
      <c r="C219" s="151">
        <v>903733.6</v>
      </c>
      <c r="D219" s="151">
        <v>903733.6</v>
      </c>
      <c r="E219" s="152">
        <v>0</v>
      </c>
      <c r="F219" s="144">
        <f t="shared" si="3"/>
        <v>1</v>
      </c>
    </row>
    <row r="220" spans="1:6" ht="15.75">
      <c r="A220" s="149" t="s">
        <v>694</v>
      </c>
      <c r="B220" s="150" t="s">
        <v>764</v>
      </c>
      <c r="C220" s="151">
        <v>903733.6</v>
      </c>
      <c r="D220" s="151">
        <v>903733.6</v>
      </c>
      <c r="E220" s="152">
        <v>0</v>
      </c>
      <c r="F220" s="144">
        <f t="shared" si="3"/>
        <v>1</v>
      </c>
    </row>
    <row r="221" spans="1:6" ht="15.75">
      <c r="A221" s="149" t="s">
        <v>466</v>
      </c>
      <c r="B221" s="150" t="s">
        <v>467</v>
      </c>
      <c r="C221" s="151">
        <v>3641838.64</v>
      </c>
      <c r="D221" s="151">
        <v>3641838.64</v>
      </c>
      <c r="E221" s="152">
        <v>0</v>
      </c>
      <c r="F221" s="144">
        <f t="shared" si="3"/>
        <v>1</v>
      </c>
    </row>
    <row r="222" spans="1:6" ht="47.25">
      <c r="A222" s="149" t="s">
        <v>202</v>
      </c>
      <c r="B222" s="150" t="s">
        <v>468</v>
      </c>
      <c r="C222" s="151">
        <v>3641838.64</v>
      </c>
      <c r="D222" s="151">
        <v>3641838.64</v>
      </c>
      <c r="E222" s="152">
        <v>0</v>
      </c>
      <c r="F222" s="144">
        <f t="shared" si="3"/>
        <v>1</v>
      </c>
    </row>
    <row r="223" spans="1:6" ht="47.25">
      <c r="A223" s="149" t="s">
        <v>203</v>
      </c>
      <c r="B223" s="150" t="s">
        <v>469</v>
      </c>
      <c r="C223" s="151">
        <v>3641838.64</v>
      </c>
      <c r="D223" s="151">
        <v>3641838.64</v>
      </c>
      <c r="E223" s="152">
        <v>0</v>
      </c>
      <c r="F223" s="144">
        <f t="shared" si="3"/>
        <v>1</v>
      </c>
    </row>
    <row r="224" spans="1:6" ht="15.75">
      <c r="A224" s="149" t="s">
        <v>694</v>
      </c>
      <c r="B224" s="150" t="s">
        <v>765</v>
      </c>
      <c r="C224" s="151">
        <v>3641838.64</v>
      </c>
      <c r="D224" s="151">
        <v>3641838.64</v>
      </c>
      <c r="E224" s="152">
        <v>0</v>
      </c>
      <c r="F224" s="144">
        <f t="shared" si="3"/>
        <v>1</v>
      </c>
    </row>
    <row r="225" spans="1:6" ht="31.5">
      <c r="A225" s="149" t="s">
        <v>766</v>
      </c>
      <c r="B225" s="150" t="s">
        <v>767</v>
      </c>
      <c r="C225" s="151">
        <v>593239.99</v>
      </c>
      <c r="D225" s="151">
        <v>593239.99</v>
      </c>
      <c r="E225" s="152">
        <v>0</v>
      </c>
      <c r="F225" s="144">
        <f t="shared" si="3"/>
        <v>1</v>
      </c>
    </row>
    <row r="226" spans="1:6" ht="47.25">
      <c r="A226" s="149" t="s">
        <v>202</v>
      </c>
      <c r="B226" s="150" t="s">
        <v>768</v>
      </c>
      <c r="C226" s="151">
        <v>593239.99</v>
      </c>
      <c r="D226" s="151">
        <v>593239.99</v>
      </c>
      <c r="E226" s="152">
        <v>0</v>
      </c>
      <c r="F226" s="144">
        <f t="shared" si="3"/>
        <v>1</v>
      </c>
    </row>
    <row r="227" spans="1:6" ht="47.25">
      <c r="A227" s="149" t="s">
        <v>203</v>
      </c>
      <c r="B227" s="150" t="s">
        <v>769</v>
      </c>
      <c r="C227" s="151">
        <v>593239.99</v>
      </c>
      <c r="D227" s="151">
        <v>593239.99</v>
      </c>
      <c r="E227" s="152">
        <v>0</v>
      </c>
      <c r="F227" s="144">
        <f t="shared" si="3"/>
        <v>1</v>
      </c>
    </row>
    <row r="228" spans="1:6" ht="15.75">
      <c r="A228" s="149" t="s">
        <v>694</v>
      </c>
      <c r="B228" s="150" t="s">
        <v>770</v>
      </c>
      <c r="C228" s="151">
        <v>593239.99</v>
      </c>
      <c r="D228" s="151">
        <v>593239.99</v>
      </c>
      <c r="E228" s="152">
        <v>0</v>
      </c>
      <c r="F228" s="144">
        <f t="shared" si="3"/>
        <v>1</v>
      </c>
    </row>
    <row r="229" spans="1:6" ht="63">
      <c r="A229" s="149" t="s">
        <v>771</v>
      </c>
      <c r="B229" s="150" t="s">
        <v>772</v>
      </c>
      <c r="C229" s="151">
        <v>1288197.06</v>
      </c>
      <c r="D229" s="151">
        <v>1288197.06</v>
      </c>
      <c r="E229" s="152">
        <v>0</v>
      </c>
      <c r="F229" s="144">
        <f t="shared" si="3"/>
        <v>1</v>
      </c>
    </row>
    <row r="230" spans="1:6" ht="47.25">
      <c r="A230" s="149" t="s">
        <v>202</v>
      </c>
      <c r="B230" s="150" t="s">
        <v>773</v>
      </c>
      <c r="C230" s="151">
        <v>1288197.06</v>
      </c>
      <c r="D230" s="151">
        <v>1288197.06</v>
      </c>
      <c r="E230" s="152">
        <v>0</v>
      </c>
      <c r="F230" s="144">
        <f t="shared" si="3"/>
        <v>1</v>
      </c>
    </row>
    <row r="231" spans="1:6" ht="47.25">
      <c r="A231" s="149" t="s">
        <v>203</v>
      </c>
      <c r="B231" s="150" t="s">
        <v>774</v>
      </c>
      <c r="C231" s="151">
        <v>1288197.06</v>
      </c>
      <c r="D231" s="151">
        <v>1288197.06</v>
      </c>
      <c r="E231" s="152">
        <v>0</v>
      </c>
      <c r="F231" s="144">
        <f t="shared" si="3"/>
        <v>1</v>
      </c>
    </row>
    <row r="232" spans="1:6" ht="15.75">
      <c r="A232" s="149" t="s">
        <v>694</v>
      </c>
      <c r="B232" s="150" t="s">
        <v>775</v>
      </c>
      <c r="C232" s="151">
        <v>1288197.06</v>
      </c>
      <c r="D232" s="151">
        <v>1288197.06</v>
      </c>
      <c r="E232" s="152">
        <v>0</v>
      </c>
      <c r="F232" s="144">
        <f t="shared" si="3"/>
        <v>1</v>
      </c>
    </row>
    <row r="233" spans="1:6" ht="15.75">
      <c r="A233" s="149" t="s">
        <v>170</v>
      </c>
      <c r="B233" s="150" t="s">
        <v>470</v>
      </c>
      <c r="C233" s="151">
        <v>8572789.75</v>
      </c>
      <c r="D233" s="151">
        <v>8572789.75</v>
      </c>
      <c r="E233" s="152">
        <v>0</v>
      </c>
      <c r="F233" s="144">
        <f t="shared" si="3"/>
        <v>1</v>
      </c>
    </row>
    <row r="234" spans="1:6" ht="47.25">
      <c r="A234" s="149" t="s">
        <v>202</v>
      </c>
      <c r="B234" s="150" t="s">
        <v>471</v>
      </c>
      <c r="C234" s="151">
        <v>8572789.75</v>
      </c>
      <c r="D234" s="151">
        <v>8572789.75</v>
      </c>
      <c r="E234" s="152">
        <v>0</v>
      </c>
      <c r="F234" s="144">
        <f t="shared" si="3"/>
        <v>1</v>
      </c>
    </row>
    <row r="235" spans="1:6" ht="47.25">
      <c r="A235" s="149" t="s">
        <v>203</v>
      </c>
      <c r="B235" s="150" t="s">
        <v>472</v>
      </c>
      <c r="C235" s="151">
        <v>8572789.75</v>
      </c>
      <c r="D235" s="151">
        <v>8572789.75</v>
      </c>
      <c r="E235" s="152">
        <v>0</v>
      </c>
      <c r="F235" s="144">
        <f t="shared" si="3"/>
        <v>1</v>
      </c>
    </row>
    <row r="236" spans="1:6" ht="15.75">
      <c r="A236" s="149" t="s">
        <v>694</v>
      </c>
      <c r="B236" s="150" t="s">
        <v>776</v>
      </c>
      <c r="C236" s="151">
        <v>8572789.75</v>
      </c>
      <c r="D236" s="151">
        <v>8572789.75</v>
      </c>
      <c r="E236" s="152">
        <v>0</v>
      </c>
      <c r="F236" s="144">
        <f t="shared" si="3"/>
        <v>1</v>
      </c>
    </row>
    <row r="237" spans="1:6" ht="15.75">
      <c r="A237" s="149" t="s">
        <v>473</v>
      </c>
      <c r="B237" s="150" t="s">
        <v>474</v>
      </c>
      <c r="C237" s="151">
        <v>1126223.23</v>
      </c>
      <c r="D237" s="151">
        <v>1126223.23</v>
      </c>
      <c r="E237" s="152">
        <v>0</v>
      </c>
      <c r="F237" s="144">
        <f t="shared" si="3"/>
        <v>1</v>
      </c>
    </row>
    <row r="238" spans="1:6" ht="15.75">
      <c r="A238" s="149" t="s">
        <v>475</v>
      </c>
      <c r="B238" s="150" t="s">
        <v>476</v>
      </c>
      <c r="C238" s="151">
        <v>468881.78</v>
      </c>
      <c r="D238" s="151">
        <v>468881.78</v>
      </c>
      <c r="E238" s="152">
        <v>0</v>
      </c>
      <c r="F238" s="144">
        <f t="shared" si="3"/>
        <v>1</v>
      </c>
    </row>
    <row r="239" spans="1:6" ht="15.75">
      <c r="A239" s="149" t="s">
        <v>477</v>
      </c>
      <c r="B239" s="150" t="s">
        <v>478</v>
      </c>
      <c r="C239" s="151">
        <v>468881.78</v>
      </c>
      <c r="D239" s="151">
        <v>468881.78</v>
      </c>
      <c r="E239" s="152">
        <v>0</v>
      </c>
      <c r="F239" s="144">
        <f t="shared" si="3"/>
        <v>1</v>
      </c>
    </row>
    <row r="240" spans="1:6" ht="15.75">
      <c r="A240" s="149" t="s">
        <v>175</v>
      </c>
      <c r="B240" s="150" t="s">
        <v>479</v>
      </c>
      <c r="C240" s="151">
        <v>468881.78</v>
      </c>
      <c r="D240" s="151">
        <v>468881.78</v>
      </c>
      <c r="E240" s="152">
        <v>0</v>
      </c>
      <c r="F240" s="144">
        <f t="shared" si="3"/>
        <v>1</v>
      </c>
    </row>
    <row r="241" spans="1:6" ht="15.75">
      <c r="A241" s="149" t="s">
        <v>176</v>
      </c>
      <c r="B241" s="150" t="s">
        <v>480</v>
      </c>
      <c r="C241" s="151">
        <v>468881.78</v>
      </c>
      <c r="D241" s="151">
        <v>468881.78</v>
      </c>
      <c r="E241" s="152">
        <v>0</v>
      </c>
      <c r="F241" s="144">
        <f t="shared" si="3"/>
        <v>1</v>
      </c>
    </row>
    <row r="242" spans="1:6" ht="15.75">
      <c r="A242" s="149" t="s">
        <v>481</v>
      </c>
      <c r="B242" s="150" t="s">
        <v>482</v>
      </c>
      <c r="C242" s="151">
        <v>432014.07</v>
      </c>
      <c r="D242" s="151">
        <v>432014.07</v>
      </c>
      <c r="E242" s="152">
        <v>0</v>
      </c>
      <c r="F242" s="144">
        <f t="shared" si="3"/>
        <v>1</v>
      </c>
    </row>
    <row r="243" spans="1:6" ht="15.75">
      <c r="A243" s="149" t="s">
        <v>477</v>
      </c>
      <c r="B243" s="150" t="s">
        <v>483</v>
      </c>
      <c r="C243" s="151">
        <v>432014.07</v>
      </c>
      <c r="D243" s="151">
        <v>432014.07</v>
      </c>
      <c r="E243" s="152">
        <v>0</v>
      </c>
      <c r="F243" s="144">
        <f t="shared" si="3"/>
        <v>1</v>
      </c>
    </row>
    <row r="244" spans="1:6" ht="15.75">
      <c r="A244" s="149" t="s">
        <v>175</v>
      </c>
      <c r="B244" s="150" t="s">
        <v>484</v>
      </c>
      <c r="C244" s="151">
        <v>432014.07</v>
      </c>
      <c r="D244" s="151">
        <v>432014.07</v>
      </c>
      <c r="E244" s="152">
        <v>0</v>
      </c>
      <c r="F244" s="144">
        <f t="shared" si="3"/>
        <v>1</v>
      </c>
    </row>
    <row r="245" spans="1:6" ht="15.75">
      <c r="A245" s="149" t="s">
        <v>176</v>
      </c>
      <c r="B245" s="150" t="s">
        <v>485</v>
      </c>
      <c r="C245" s="151">
        <v>432014.07</v>
      </c>
      <c r="D245" s="151">
        <v>432014.07</v>
      </c>
      <c r="E245" s="152">
        <v>0</v>
      </c>
      <c r="F245" s="144">
        <f t="shared" si="3"/>
        <v>1</v>
      </c>
    </row>
    <row r="246" spans="1:6" ht="15.75">
      <c r="A246" s="149" t="s">
        <v>486</v>
      </c>
      <c r="B246" s="150" t="s">
        <v>487</v>
      </c>
      <c r="C246" s="151">
        <v>225327.38</v>
      </c>
      <c r="D246" s="151">
        <v>225327.38</v>
      </c>
      <c r="E246" s="152">
        <v>0</v>
      </c>
      <c r="F246" s="144">
        <f t="shared" si="3"/>
        <v>1</v>
      </c>
    </row>
    <row r="247" spans="1:6" ht="31.5">
      <c r="A247" s="149" t="s">
        <v>488</v>
      </c>
      <c r="B247" s="150" t="s">
        <v>489</v>
      </c>
      <c r="C247" s="151">
        <v>81600</v>
      </c>
      <c r="D247" s="151">
        <v>81600</v>
      </c>
      <c r="E247" s="152">
        <v>0</v>
      </c>
      <c r="F247" s="144">
        <f t="shared" si="3"/>
        <v>1</v>
      </c>
    </row>
    <row r="248" spans="1:6" ht="15.75">
      <c r="A248" s="149" t="s">
        <v>175</v>
      </c>
      <c r="B248" s="150" t="s">
        <v>490</v>
      </c>
      <c r="C248" s="151">
        <v>81600</v>
      </c>
      <c r="D248" s="151">
        <v>81600</v>
      </c>
      <c r="E248" s="152">
        <v>0</v>
      </c>
      <c r="F248" s="144">
        <f t="shared" si="3"/>
        <v>1</v>
      </c>
    </row>
    <row r="249" spans="1:6" ht="15.75">
      <c r="A249" s="149" t="s">
        <v>176</v>
      </c>
      <c r="B249" s="150" t="s">
        <v>491</v>
      </c>
      <c r="C249" s="151">
        <v>81600</v>
      </c>
      <c r="D249" s="151">
        <v>81600</v>
      </c>
      <c r="E249" s="152">
        <v>0</v>
      </c>
      <c r="F249" s="144">
        <f t="shared" si="3"/>
        <v>1</v>
      </c>
    </row>
    <row r="250" spans="1:6" ht="31.5">
      <c r="A250" s="149" t="s">
        <v>492</v>
      </c>
      <c r="B250" s="150" t="s">
        <v>493</v>
      </c>
      <c r="C250" s="151">
        <v>26000</v>
      </c>
      <c r="D250" s="151">
        <v>26000</v>
      </c>
      <c r="E250" s="152">
        <v>0</v>
      </c>
      <c r="F250" s="144">
        <f t="shared" si="3"/>
        <v>1</v>
      </c>
    </row>
    <row r="251" spans="1:6" ht="47.25">
      <c r="A251" s="149" t="s">
        <v>202</v>
      </c>
      <c r="B251" s="150" t="s">
        <v>494</v>
      </c>
      <c r="C251" s="151">
        <v>26000</v>
      </c>
      <c r="D251" s="151">
        <v>26000</v>
      </c>
      <c r="E251" s="152">
        <v>0</v>
      </c>
      <c r="F251" s="144">
        <f t="shared" si="3"/>
        <v>1</v>
      </c>
    </row>
    <row r="252" spans="1:6" ht="47.25">
      <c r="A252" s="149" t="s">
        <v>203</v>
      </c>
      <c r="B252" s="150" t="s">
        <v>495</v>
      </c>
      <c r="C252" s="151">
        <v>26000</v>
      </c>
      <c r="D252" s="151">
        <v>26000</v>
      </c>
      <c r="E252" s="152">
        <v>0</v>
      </c>
      <c r="F252" s="144">
        <f t="shared" si="3"/>
        <v>1</v>
      </c>
    </row>
    <row r="253" spans="1:6" ht="15.75">
      <c r="A253" s="149" t="s">
        <v>694</v>
      </c>
      <c r="B253" s="150" t="s">
        <v>777</v>
      </c>
      <c r="C253" s="151">
        <v>26000</v>
      </c>
      <c r="D253" s="151">
        <v>26000</v>
      </c>
      <c r="E253" s="152">
        <v>0</v>
      </c>
      <c r="F253" s="144">
        <f t="shared" si="3"/>
        <v>1</v>
      </c>
    </row>
    <row r="254" spans="1:6" ht="31.5">
      <c r="A254" s="149" t="s">
        <v>220</v>
      </c>
      <c r="B254" s="150" t="s">
        <v>496</v>
      </c>
      <c r="C254" s="151">
        <v>117727.38</v>
      </c>
      <c r="D254" s="151">
        <v>117727.38</v>
      </c>
      <c r="E254" s="152">
        <v>0</v>
      </c>
      <c r="F254" s="144">
        <f t="shared" si="3"/>
        <v>1</v>
      </c>
    </row>
    <row r="255" spans="1:6" ht="94.5">
      <c r="A255" s="149" t="s">
        <v>218</v>
      </c>
      <c r="B255" s="150" t="s">
        <v>497</v>
      </c>
      <c r="C255" s="151">
        <v>58863.69</v>
      </c>
      <c r="D255" s="151">
        <v>58863.69</v>
      </c>
      <c r="E255" s="152">
        <v>0</v>
      </c>
      <c r="F255" s="144">
        <f t="shared" si="3"/>
        <v>1</v>
      </c>
    </row>
    <row r="256" spans="1:6" ht="31.5">
      <c r="A256" s="149" t="s">
        <v>219</v>
      </c>
      <c r="B256" s="150" t="s">
        <v>498</v>
      </c>
      <c r="C256" s="151">
        <v>58863.69</v>
      </c>
      <c r="D256" s="151">
        <v>58863.69</v>
      </c>
      <c r="E256" s="152">
        <v>0</v>
      </c>
      <c r="F256" s="144">
        <f t="shared" si="3"/>
        <v>1</v>
      </c>
    </row>
    <row r="257" spans="1:6" ht="15.75">
      <c r="A257" s="149" t="s">
        <v>778</v>
      </c>
      <c r="B257" s="150" t="s">
        <v>779</v>
      </c>
      <c r="C257" s="151">
        <v>45210.15</v>
      </c>
      <c r="D257" s="151">
        <v>45210.15</v>
      </c>
      <c r="E257" s="152">
        <v>0</v>
      </c>
      <c r="F257" s="144">
        <f t="shared" si="3"/>
        <v>1</v>
      </c>
    </row>
    <row r="258" spans="1:6" ht="63">
      <c r="A258" s="149" t="s">
        <v>780</v>
      </c>
      <c r="B258" s="150" t="s">
        <v>781</v>
      </c>
      <c r="C258" s="151">
        <v>13653.54</v>
      </c>
      <c r="D258" s="151">
        <v>13653.54</v>
      </c>
      <c r="E258" s="152">
        <v>0</v>
      </c>
      <c r="F258" s="144">
        <f t="shared" si="3"/>
        <v>1</v>
      </c>
    </row>
    <row r="259" spans="1:6" ht="15.75">
      <c r="A259" s="149" t="s">
        <v>175</v>
      </c>
      <c r="B259" s="150" t="s">
        <v>499</v>
      </c>
      <c r="C259" s="151">
        <v>58863.69</v>
      </c>
      <c r="D259" s="151">
        <v>58863.69</v>
      </c>
      <c r="E259" s="152">
        <v>0</v>
      </c>
      <c r="F259" s="144">
        <f t="shared" si="3"/>
        <v>1</v>
      </c>
    </row>
    <row r="260" spans="1:6" ht="15.75">
      <c r="A260" s="149" t="s">
        <v>176</v>
      </c>
      <c r="B260" s="150" t="s">
        <v>500</v>
      </c>
      <c r="C260" s="151">
        <v>58863.69</v>
      </c>
      <c r="D260" s="151">
        <v>58863.69</v>
      </c>
      <c r="E260" s="152">
        <v>0</v>
      </c>
      <c r="F260" s="144">
        <f t="shared" si="3"/>
        <v>1</v>
      </c>
    </row>
    <row r="261" spans="1:6" ht="15.75">
      <c r="A261" s="149" t="s">
        <v>501</v>
      </c>
      <c r="B261" s="150" t="s">
        <v>502</v>
      </c>
      <c r="C261" s="151">
        <v>15256853.23</v>
      </c>
      <c r="D261" s="151">
        <v>15256853.23</v>
      </c>
      <c r="E261" s="152">
        <v>0</v>
      </c>
      <c r="F261" s="144">
        <f t="shared" si="3"/>
        <v>1</v>
      </c>
    </row>
    <row r="262" spans="1:6" ht="15.75">
      <c r="A262" s="149" t="s">
        <v>503</v>
      </c>
      <c r="B262" s="150" t="s">
        <v>504</v>
      </c>
      <c r="C262" s="151">
        <v>15256853.23</v>
      </c>
      <c r="D262" s="151">
        <v>15256853.23</v>
      </c>
      <c r="E262" s="152">
        <v>0</v>
      </c>
      <c r="F262" s="144">
        <f t="shared" si="3"/>
        <v>1</v>
      </c>
    </row>
    <row r="263" spans="1:6" ht="31.5">
      <c r="A263" s="149" t="s">
        <v>505</v>
      </c>
      <c r="B263" s="150" t="s">
        <v>506</v>
      </c>
      <c r="C263" s="151">
        <v>11692831.91</v>
      </c>
      <c r="D263" s="151">
        <v>11692831.91</v>
      </c>
      <c r="E263" s="152">
        <v>0</v>
      </c>
      <c r="F263" s="144">
        <f t="shared" si="3"/>
        <v>1</v>
      </c>
    </row>
    <row r="264" spans="1:6" ht="94.5">
      <c r="A264" s="149" t="s">
        <v>218</v>
      </c>
      <c r="B264" s="150" t="s">
        <v>507</v>
      </c>
      <c r="C264" s="151">
        <v>8939859.9499999993</v>
      </c>
      <c r="D264" s="151">
        <v>8939859.9499999993</v>
      </c>
      <c r="E264" s="152">
        <v>0</v>
      </c>
      <c r="F264" s="144">
        <f t="shared" si="3"/>
        <v>1</v>
      </c>
    </row>
    <row r="265" spans="1:6" ht="31.5">
      <c r="A265" s="149" t="s">
        <v>219</v>
      </c>
      <c r="B265" s="150" t="s">
        <v>508</v>
      </c>
      <c r="C265" s="151">
        <v>8939859.9499999993</v>
      </c>
      <c r="D265" s="151">
        <v>8939859.9499999993</v>
      </c>
      <c r="E265" s="152">
        <v>0</v>
      </c>
      <c r="F265" s="144">
        <f t="shared" si="3"/>
        <v>1</v>
      </c>
    </row>
    <row r="266" spans="1:6" ht="15.75">
      <c r="A266" s="149" t="s">
        <v>778</v>
      </c>
      <c r="B266" s="150" t="s">
        <v>782</v>
      </c>
      <c r="C266" s="151">
        <v>6891018.1399999997</v>
      </c>
      <c r="D266" s="151">
        <v>6891018.1399999997</v>
      </c>
      <c r="E266" s="152">
        <v>0</v>
      </c>
      <c r="F266" s="144">
        <f t="shared" si="3"/>
        <v>1</v>
      </c>
    </row>
    <row r="267" spans="1:6" ht="63">
      <c r="A267" s="149" t="s">
        <v>780</v>
      </c>
      <c r="B267" s="150" t="s">
        <v>783</v>
      </c>
      <c r="C267" s="151">
        <v>2048841.81</v>
      </c>
      <c r="D267" s="151">
        <v>2048841.81</v>
      </c>
      <c r="E267" s="152">
        <v>0</v>
      </c>
      <c r="F267" s="144">
        <f t="shared" si="3"/>
        <v>1</v>
      </c>
    </row>
    <row r="268" spans="1:6" ht="47.25">
      <c r="A268" s="149" t="s">
        <v>202</v>
      </c>
      <c r="B268" s="150" t="s">
        <v>509</v>
      </c>
      <c r="C268" s="151">
        <v>2743724.95</v>
      </c>
      <c r="D268" s="151">
        <v>2743724.95</v>
      </c>
      <c r="E268" s="152">
        <v>0</v>
      </c>
      <c r="F268" s="144">
        <f t="shared" si="3"/>
        <v>1</v>
      </c>
    </row>
    <row r="269" spans="1:6" ht="47.25">
      <c r="A269" s="149" t="s">
        <v>203</v>
      </c>
      <c r="B269" s="150" t="s">
        <v>510</v>
      </c>
      <c r="C269" s="151">
        <v>2743724.95</v>
      </c>
      <c r="D269" s="151">
        <v>2743724.95</v>
      </c>
      <c r="E269" s="152">
        <v>0</v>
      </c>
      <c r="F269" s="144">
        <f t="shared" si="3"/>
        <v>1</v>
      </c>
    </row>
    <row r="270" spans="1:6" ht="15.75">
      <c r="A270" s="149" t="s">
        <v>694</v>
      </c>
      <c r="B270" s="150" t="s">
        <v>784</v>
      </c>
      <c r="C270" s="151">
        <v>2743724.95</v>
      </c>
      <c r="D270" s="151">
        <v>2743724.95</v>
      </c>
      <c r="E270" s="152">
        <v>0</v>
      </c>
      <c r="F270" s="144">
        <f t="shared" ref="F270:F333" si="4">D270/C270</f>
        <v>1</v>
      </c>
    </row>
    <row r="271" spans="1:6" ht="15.75">
      <c r="A271" s="149" t="s">
        <v>200</v>
      </c>
      <c r="B271" s="150" t="s">
        <v>511</v>
      </c>
      <c r="C271" s="151">
        <v>9247.01</v>
      </c>
      <c r="D271" s="151">
        <v>9247.01</v>
      </c>
      <c r="E271" s="152">
        <v>0</v>
      </c>
      <c r="F271" s="144">
        <f t="shared" si="4"/>
        <v>1</v>
      </c>
    </row>
    <row r="272" spans="1:6" ht="15.75">
      <c r="A272" s="149" t="s">
        <v>223</v>
      </c>
      <c r="B272" s="150" t="s">
        <v>512</v>
      </c>
      <c r="C272" s="151">
        <v>9247.01</v>
      </c>
      <c r="D272" s="151">
        <v>9247.01</v>
      </c>
      <c r="E272" s="152">
        <v>0</v>
      </c>
      <c r="F272" s="144">
        <f t="shared" si="4"/>
        <v>1</v>
      </c>
    </row>
    <row r="273" spans="1:6" ht="15.75">
      <c r="A273" s="149" t="s">
        <v>696</v>
      </c>
      <c r="B273" s="150" t="s">
        <v>785</v>
      </c>
      <c r="C273" s="151">
        <v>9247.01</v>
      </c>
      <c r="D273" s="151">
        <v>9247.01</v>
      </c>
      <c r="E273" s="152">
        <v>0</v>
      </c>
      <c r="F273" s="144">
        <f t="shared" si="4"/>
        <v>1</v>
      </c>
    </row>
    <row r="274" spans="1:6" ht="31.5">
      <c r="A274" s="149" t="s">
        <v>513</v>
      </c>
      <c r="B274" s="150" t="s">
        <v>514</v>
      </c>
      <c r="C274" s="151">
        <v>1475201.32</v>
      </c>
      <c r="D274" s="151">
        <v>1475201.32</v>
      </c>
      <c r="E274" s="152">
        <v>0</v>
      </c>
      <c r="F274" s="144">
        <f t="shared" si="4"/>
        <v>1</v>
      </c>
    </row>
    <row r="275" spans="1:6" ht="47.25">
      <c r="A275" s="149" t="s">
        <v>202</v>
      </c>
      <c r="B275" s="150" t="s">
        <v>515</v>
      </c>
      <c r="C275" s="151">
        <v>1475201.32</v>
      </c>
      <c r="D275" s="151">
        <v>1475201.32</v>
      </c>
      <c r="E275" s="152">
        <v>0</v>
      </c>
      <c r="F275" s="144">
        <f t="shared" si="4"/>
        <v>1</v>
      </c>
    </row>
    <row r="276" spans="1:6" ht="47.25">
      <c r="A276" s="149" t="s">
        <v>203</v>
      </c>
      <c r="B276" s="150" t="s">
        <v>516</v>
      </c>
      <c r="C276" s="151">
        <v>1475201.32</v>
      </c>
      <c r="D276" s="151">
        <v>1475201.32</v>
      </c>
      <c r="E276" s="152">
        <v>0</v>
      </c>
      <c r="F276" s="144">
        <f t="shared" si="4"/>
        <v>1</v>
      </c>
    </row>
    <row r="277" spans="1:6" ht="15.75">
      <c r="A277" s="149" t="s">
        <v>694</v>
      </c>
      <c r="B277" s="150" t="s">
        <v>786</v>
      </c>
      <c r="C277" s="151">
        <v>1475201.32</v>
      </c>
      <c r="D277" s="151">
        <v>1475201.32</v>
      </c>
      <c r="E277" s="152">
        <v>0</v>
      </c>
      <c r="F277" s="144">
        <f t="shared" si="4"/>
        <v>1</v>
      </c>
    </row>
    <row r="278" spans="1:6" ht="31.5">
      <c r="A278" s="149" t="s">
        <v>517</v>
      </c>
      <c r="B278" s="150" t="s">
        <v>518</v>
      </c>
      <c r="C278" s="151">
        <v>2088820</v>
      </c>
      <c r="D278" s="151">
        <v>2088820</v>
      </c>
      <c r="E278" s="152">
        <v>0</v>
      </c>
      <c r="F278" s="144">
        <f t="shared" si="4"/>
        <v>1</v>
      </c>
    </row>
    <row r="279" spans="1:6" ht="47.25">
      <c r="A279" s="149" t="s">
        <v>202</v>
      </c>
      <c r="B279" s="150" t="s">
        <v>519</v>
      </c>
      <c r="C279" s="151">
        <v>2028820</v>
      </c>
      <c r="D279" s="151">
        <v>2028820</v>
      </c>
      <c r="E279" s="152">
        <v>0</v>
      </c>
      <c r="F279" s="144">
        <f t="shared" si="4"/>
        <v>1</v>
      </c>
    </row>
    <row r="280" spans="1:6" ht="47.25">
      <c r="A280" s="149" t="s">
        <v>203</v>
      </c>
      <c r="B280" s="150" t="s">
        <v>520</v>
      </c>
      <c r="C280" s="151">
        <v>2028820</v>
      </c>
      <c r="D280" s="151">
        <v>2028820</v>
      </c>
      <c r="E280" s="152">
        <v>0</v>
      </c>
      <c r="F280" s="144">
        <f t="shared" si="4"/>
        <v>1</v>
      </c>
    </row>
    <row r="281" spans="1:6" ht="15.75">
      <c r="A281" s="149" t="s">
        <v>694</v>
      </c>
      <c r="B281" s="150" t="s">
        <v>787</v>
      </c>
      <c r="C281" s="151">
        <v>2028820</v>
      </c>
      <c r="D281" s="151">
        <v>2028820</v>
      </c>
      <c r="E281" s="152">
        <v>0</v>
      </c>
      <c r="F281" s="144">
        <f t="shared" si="4"/>
        <v>1</v>
      </c>
    </row>
    <row r="282" spans="1:6" ht="15.75">
      <c r="A282" s="149" t="s">
        <v>175</v>
      </c>
      <c r="B282" s="150" t="s">
        <v>788</v>
      </c>
      <c r="C282" s="151">
        <v>60000</v>
      </c>
      <c r="D282" s="151">
        <v>60000</v>
      </c>
      <c r="E282" s="152">
        <v>0</v>
      </c>
      <c r="F282" s="144">
        <f t="shared" si="4"/>
        <v>1</v>
      </c>
    </row>
    <row r="283" spans="1:6" ht="15.75">
      <c r="A283" s="149" t="s">
        <v>176</v>
      </c>
      <c r="B283" s="150" t="s">
        <v>789</v>
      </c>
      <c r="C283" s="151">
        <v>60000</v>
      </c>
      <c r="D283" s="151">
        <v>60000</v>
      </c>
      <c r="E283" s="152">
        <v>0</v>
      </c>
      <c r="F283" s="144">
        <f t="shared" si="4"/>
        <v>1</v>
      </c>
    </row>
    <row r="284" spans="1:6" ht="15.75">
      <c r="A284" s="149" t="s">
        <v>521</v>
      </c>
      <c r="B284" s="150" t="s">
        <v>522</v>
      </c>
      <c r="C284" s="151">
        <v>443175.75</v>
      </c>
      <c r="D284" s="151">
        <v>443175.75</v>
      </c>
      <c r="E284" s="152">
        <v>0</v>
      </c>
      <c r="F284" s="144">
        <f t="shared" si="4"/>
        <v>1</v>
      </c>
    </row>
    <row r="285" spans="1:6" ht="15.75">
      <c r="A285" s="149" t="s">
        <v>523</v>
      </c>
      <c r="B285" s="150" t="s">
        <v>524</v>
      </c>
      <c r="C285" s="151">
        <v>6570.8</v>
      </c>
      <c r="D285" s="151">
        <v>6570.8</v>
      </c>
      <c r="E285" s="152">
        <v>0</v>
      </c>
      <c r="F285" s="144">
        <f t="shared" si="4"/>
        <v>1</v>
      </c>
    </row>
    <row r="286" spans="1:6" ht="189">
      <c r="A286" s="149" t="s">
        <v>525</v>
      </c>
      <c r="B286" s="150" t="s">
        <v>526</v>
      </c>
      <c r="C286" s="151">
        <v>6570.8</v>
      </c>
      <c r="D286" s="151">
        <v>6570.8</v>
      </c>
      <c r="E286" s="152">
        <v>0</v>
      </c>
      <c r="F286" s="144">
        <f t="shared" si="4"/>
        <v>1</v>
      </c>
    </row>
    <row r="287" spans="1:6" ht="15.75">
      <c r="A287" s="149" t="s">
        <v>175</v>
      </c>
      <c r="B287" s="150" t="s">
        <v>527</v>
      </c>
      <c r="C287" s="151">
        <v>6570.8</v>
      </c>
      <c r="D287" s="151">
        <v>6570.8</v>
      </c>
      <c r="E287" s="152">
        <v>0</v>
      </c>
      <c r="F287" s="144">
        <f t="shared" si="4"/>
        <v>1</v>
      </c>
    </row>
    <row r="288" spans="1:6" ht="15.75">
      <c r="A288" s="149" t="s">
        <v>176</v>
      </c>
      <c r="B288" s="150" t="s">
        <v>528</v>
      </c>
      <c r="C288" s="151">
        <v>6570.8</v>
      </c>
      <c r="D288" s="151">
        <v>6570.8</v>
      </c>
      <c r="E288" s="152">
        <v>0</v>
      </c>
      <c r="F288" s="144">
        <f t="shared" si="4"/>
        <v>1</v>
      </c>
    </row>
    <row r="289" spans="1:6" ht="31.5">
      <c r="A289" s="149" t="s">
        <v>529</v>
      </c>
      <c r="B289" s="150" t="s">
        <v>530</v>
      </c>
      <c r="C289" s="151">
        <v>436604.95</v>
      </c>
      <c r="D289" s="151">
        <v>436604.95</v>
      </c>
      <c r="E289" s="152">
        <v>0</v>
      </c>
      <c r="F289" s="144">
        <f t="shared" si="4"/>
        <v>1</v>
      </c>
    </row>
    <row r="290" spans="1:6" ht="63">
      <c r="A290" s="149" t="s">
        <v>531</v>
      </c>
      <c r="B290" s="150" t="s">
        <v>532</v>
      </c>
      <c r="C290" s="151">
        <v>57352.76</v>
      </c>
      <c r="D290" s="151">
        <v>57352.76</v>
      </c>
      <c r="E290" s="152">
        <v>0</v>
      </c>
      <c r="F290" s="144">
        <f t="shared" si="4"/>
        <v>1</v>
      </c>
    </row>
    <row r="291" spans="1:6" ht="47.25">
      <c r="A291" s="149" t="s">
        <v>202</v>
      </c>
      <c r="B291" s="150" t="s">
        <v>533</v>
      </c>
      <c r="C291" s="151">
        <v>35352.76</v>
      </c>
      <c r="D291" s="151">
        <v>35352.76</v>
      </c>
      <c r="E291" s="152">
        <v>0</v>
      </c>
      <c r="F291" s="144">
        <f t="shared" si="4"/>
        <v>1</v>
      </c>
    </row>
    <row r="292" spans="1:6" ht="47.25">
      <c r="A292" s="149" t="s">
        <v>203</v>
      </c>
      <c r="B292" s="150" t="s">
        <v>534</v>
      </c>
      <c r="C292" s="151">
        <v>35352.76</v>
      </c>
      <c r="D292" s="151">
        <v>35352.76</v>
      </c>
      <c r="E292" s="152">
        <v>0</v>
      </c>
      <c r="F292" s="144">
        <f t="shared" si="4"/>
        <v>1</v>
      </c>
    </row>
    <row r="293" spans="1:6" ht="15.75">
      <c r="A293" s="149" t="s">
        <v>694</v>
      </c>
      <c r="B293" s="150" t="s">
        <v>790</v>
      </c>
      <c r="C293" s="151">
        <v>35352.76</v>
      </c>
      <c r="D293" s="151">
        <v>35352.76</v>
      </c>
      <c r="E293" s="152">
        <v>0</v>
      </c>
      <c r="F293" s="144">
        <f t="shared" si="4"/>
        <v>1</v>
      </c>
    </row>
    <row r="294" spans="1:6" ht="31.5">
      <c r="A294" s="149" t="s">
        <v>348</v>
      </c>
      <c r="B294" s="150" t="s">
        <v>535</v>
      </c>
      <c r="C294" s="151">
        <v>22000</v>
      </c>
      <c r="D294" s="151">
        <v>22000</v>
      </c>
      <c r="E294" s="152">
        <v>0</v>
      </c>
      <c r="F294" s="144">
        <f t="shared" si="4"/>
        <v>1</v>
      </c>
    </row>
    <row r="295" spans="1:6" ht="15.75">
      <c r="A295" s="149" t="s">
        <v>349</v>
      </c>
      <c r="B295" s="150" t="s">
        <v>536</v>
      </c>
      <c r="C295" s="151">
        <v>22000</v>
      </c>
      <c r="D295" s="151">
        <v>22000</v>
      </c>
      <c r="E295" s="152">
        <v>0</v>
      </c>
      <c r="F295" s="144">
        <f t="shared" si="4"/>
        <v>1</v>
      </c>
    </row>
    <row r="296" spans="1:6" ht="31.5">
      <c r="A296" s="149" t="s">
        <v>317</v>
      </c>
      <c r="B296" s="150" t="s">
        <v>537</v>
      </c>
      <c r="C296" s="151">
        <v>149074.19</v>
      </c>
      <c r="D296" s="151">
        <v>149074.19</v>
      </c>
      <c r="E296" s="152">
        <v>0</v>
      </c>
      <c r="F296" s="144">
        <f t="shared" si="4"/>
        <v>1</v>
      </c>
    </row>
    <row r="297" spans="1:6" ht="47.25">
      <c r="A297" s="149" t="s">
        <v>202</v>
      </c>
      <c r="B297" s="150" t="s">
        <v>538</v>
      </c>
      <c r="C297" s="151">
        <v>125440</v>
      </c>
      <c r="D297" s="151">
        <v>125440</v>
      </c>
      <c r="E297" s="152">
        <v>0</v>
      </c>
      <c r="F297" s="144">
        <f t="shared" si="4"/>
        <v>1</v>
      </c>
    </row>
    <row r="298" spans="1:6" ht="47.25">
      <c r="A298" s="149" t="s">
        <v>203</v>
      </c>
      <c r="B298" s="150" t="s">
        <v>539</v>
      </c>
      <c r="C298" s="151">
        <v>125440</v>
      </c>
      <c r="D298" s="151">
        <v>125440</v>
      </c>
      <c r="E298" s="152">
        <v>0</v>
      </c>
      <c r="F298" s="144">
        <f t="shared" si="4"/>
        <v>1</v>
      </c>
    </row>
    <row r="299" spans="1:6" ht="15.75">
      <c r="A299" s="149" t="s">
        <v>694</v>
      </c>
      <c r="B299" s="150" t="s">
        <v>791</v>
      </c>
      <c r="C299" s="151">
        <v>125440</v>
      </c>
      <c r="D299" s="151">
        <v>125440</v>
      </c>
      <c r="E299" s="152">
        <v>0</v>
      </c>
      <c r="F299" s="144">
        <f t="shared" si="4"/>
        <v>1</v>
      </c>
    </row>
    <row r="300" spans="1:6" ht="31.5">
      <c r="A300" s="149" t="s">
        <v>348</v>
      </c>
      <c r="B300" s="150" t="s">
        <v>792</v>
      </c>
      <c r="C300" s="151">
        <v>23634.19</v>
      </c>
      <c r="D300" s="151">
        <v>23634.19</v>
      </c>
      <c r="E300" s="152">
        <v>0</v>
      </c>
      <c r="F300" s="144">
        <f t="shared" si="4"/>
        <v>1</v>
      </c>
    </row>
    <row r="301" spans="1:6" ht="15.75">
      <c r="A301" s="149" t="s">
        <v>349</v>
      </c>
      <c r="B301" s="150" t="s">
        <v>793</v>
      </c>
      <c r="C301" s="151">
        <v>23634.19</v>
      </c>
      <c r="D301" s="151">
        <v>23634.19</v>
      </c>
      <c r="E301" s="152">
        <v>0</v>
      </c>
      <c r="F301" s="144">
        <f t="shared" si="4"/>
        <v>1</v>
      </c>
    </row>
    <row r="302" spans="1:6" ht="31.5">
      <c r="A302" s="149" t="s">
        <v>227</v>
      </c>
      <c r="B302" s="150" t="s">
        <v>540</v>
      </c>
      <c r="C302" s="151">
        <v>211200</v>
      </c>
      <c r="D302" s="151">
        <v>211200</v>
      </c>
      <c r="E302" s="152">
        <v>0</v>
      </c>
      <c r="F302" s="144">
        <f t="shared" si="4"/>
        <v>1</v>
      </c>
    </row>
    <row r="303" spans="1:6" ht="47.25">
      <c r="A303" s="149" t="s">
        <v>202</v>
      </c>
      <c r="B303" s="150" t="s">
        <v>541</v>
      </c>
      <c r="C303" s="151">
        <v>70200</v>
      </c>
      <c r="D303" s="151">
        <v>70200</v>
      </c>
      <c r="E303" s="152">
        <v>0</v>
      </c>
      <c r="F303" s="144">
        <f t="shared" si="4"/>
        <v>1</v>
      </c>
    </row>
    <row r="304" spans="1:6" ht="47.25">
      <c r="A304" s="149" t="s">
        <v>203</v>
      </c>
      <c r="B304" s="150" t="s">
        <v>542</v>
      </c>
      <c r="C304" s="151">
        <v>70200</v>
      </c>
      <c r="D304" s="151">
        <v>70200</v>
      </c>
      <c r="E304" s="152">
        <v>0</v>
      </c>
      <c r="F304" s="144">
        <f t="shared" si="4"/>
        <v>1</v>
      </c>
    </row>
    <row r="305" spans="1:6" ht="15.75">
      <c r="A305" s="149" t="s">
        <v>694</v>
      </c>
      <c r="B305" s="150" t="s">
        <v>794</v>
      </c>
      <c r="C305" s="151">
        <v>70200</v>
      </c>
      <c r="D305" s="151">
        <v>70200</v>
      </c>
      <c r="E305" s="152">
        <v>0</v>
      </c>
      <c r="F305" s="144">
        <f t="shared" si="4"/>
        <v>1</v>
      </c>
    </row>
    <row r="306" spans="1:6" ht="31.5">
      <c r="A306" s="149" t="s">
        <v>348</v>
      </c>
      <c r="B306" s="150" t="s">
        <v>543</v>
      </c>
      <c r="C306" s="151">
        <v>141000</v>
      </c>
      <c r="D306" s="151">
        <v>141000</v>
      </c>
      <c r="E306" s="152">
        <v>0</v>
      </c>
      <c r="F306" s="144">
        <f t="shared" si="4"/>
        <v>1</v>
      </c>
    </row>
    <row r="307" spans="1:6" ht="15.75">
      <c r="A307" s="149" t="s">
        <v>349</v>
      </c>
      <c r="B307" s="150" t="s">
        <v>544</v>
      </c>
      <c r="C307" s="151">
        <v>141000</v>
      </c>
      <c r="D307" s="151">
        <v>141000</v>
      </c>
      <c r="E307" s="152">
        <v>0</v>
      </c>
      <c r="F307" s="144">
        <f t="shared" si="4"/>
        <v>1</v>
      </c>
    </row>
    <row r="308" spans="1:6" ht="15.75">
      <c r="A308" s="149" t="s">
        <v>310</v>
      </c>
      <c r="B308" s="150" t="s">
        <v>795</v>
      </c>
      <c r="C308" s="151">
        <v>18978</v>
      </c>
      <c r="D308" s="151">
        <v>18978</v>
      </c>
      <c r="E308" s="152">
        <v>0</v>
      </c>
      <c r="F308" s="144">
        <f t="shared" si="4"/>
        <v>1</v>
      </c>
    </row>
    <row r="309" spans="1:6" ht="31.5">
      <c r="A309" s="149" t="s">
        <v>348</v>
      </c>
      <c r="B309" s="150" t="s">
        <v>796</v>
      </c>
      <c r="C309" s="151">
        <v>18978</v>
      </c>
      <c r="D309" s="151">
        <v>18978</v>
      </c>
      <c r="E309" s="152">
        <v>0</v>
      </c>
      <c r="F309" s="144">
        <f t="shared" si="4"/>
        <v>1</v>
      </c>
    </row>
    <row r="310" spans="1:6" ht="15.75">
      <c r="A310" s="149" t="s">
        <v>349</v>
      </c>
      <c r="B310" s="150" t="s">
        <v>797</v>
      </c>
      <c r="C310" s="151">
        <v>18978</v>
      </c>
      <c r="D310" s="151">
        <v>18978</v>
      </c>
      <c r="E310" s="152">
        <v>0</v>
      </c>
      <c r="F310" s="144">
        <f t="shared" si="4"/>
        <v>1</v>
      </c>
    </row>
    <row r="311" spans="1:6" ht="15.75">
      <c r="A311" s="149" t="s">
        <v>545</v>
      </c>
      <c r="B311" s="150" t="s">
        <v>546</v>
      </c>
      <c r="C311" s="151">
        <v>4924279.8499999996</v>
      </c>
      <c r="D311" s="151">
        <v>4924279.8499999996</v>
      </c>
      <c r="E311" s="152">
        <v>0</v>
      </c>
      <c r="F311" s="144">
        <f t="shared" si="4"/>
        <v>1</v>
      </c>
    </row>
    <row r="312" spans="1:6" ht="15.75">
      <c r="A312" s="149" t="s">
        <v>547</v>
      </c>
      <c r="B312" s="150" t="s">
        <v>548</v>
      </c>
      <c r="C312" s="151">
        <v>4924279.8499999996</v>
      </c>
      <c r="D312" s="151">
        <v>4924279.8499999996</v>
      </c>
      <c r="E312" s="152">
        <v>0</v>
      </c>
      <c r="F312" s="144">
        <f t="shared" si="4"/>
        <v>1</v>
      </c>
    </row>
    <row r="313" spans="1:6" ht="31.5">
      <c r="A313" s="149" t="s">
        <v>505</v>
      </c>
      <c r="B313" s="150" t="s">
        <v>549</v>
      </c>
      <c r="C313" s="151">
        <v>4383565.91</v>
      </c>
      <c r="D313" s="151">
        <v>4383565.91</v>
      </c>
      <c r="E313" s="152">
        <v>0</v>
      </c>
      <c r="F313" s="144">
        <f t="shared" si="4"/>
        <v>1</v>
      </c>
    </row>
    <row r="314" spans="1:6" ht="94.5">
      <c r="A314" s="149" t="s">
        <v>218</v>
      </c>
      <c r="B314" s="150" t="s">
        <v>550</v>
      </c>
      <c r="C314" s="151">
        <v>3951626.57</v>
      </c>
      <c r="D314" s="151">
        <v>3951626.57</v>
      </c>
      <c r="E314" s="152">
        <v>0</v>
      </c>
      <c r="F314" s="144">
        <f t="shared" si="4"/>
        <v>1</v>
      </c>
    </row>
    <row r="315" spans="1:6" ht="31.5">
      <c r="A315" s="149" t="s">
        <v>219</v>
      </c>
      <c r="B315" s="150" t="s">
        <v>551</v>
      </c>
      <c r="C315" s="151">
        <v>3951626.57</v>
      </c>
      <c r="D315" s="151">
        <v>3951626.57</v>
      </c>
      <c r="E315" s="152">
        <v>0</v>
      </c>
      <c r="F315" s="144">
        <f t="shared" si="4"/>
        <v>1</v>
      </c>
    </row>
    <row r="316" spans="1:6" ht="15.75">
      <c r="A316" s="149" t="s">
        <v>778</v>
      </c>
      <c r="B316" s="150" t="s">
        <v>798</v>
      </c>
      <c r="C316" s="151">
        <v>3046960.54</v>
      </c>
      <c r="D316" s="151">
        <v>3046960.54</v>
      </c>
      <c r="E316" s="152">
        <v>0</v>
      </c>
      <c r="F316" s="144">
        <f t="shared" si="4"/>
        <v>1</v>
      </c>
    </row>
    <row r="317" spans="1:6" ht="63">
      <c r="A317" s="149" t="s">
        <v>780</v>
      </c>
      <c r="B317" s="150" t="s">
        <v>799</v>
      </c>
      <c r="C317" s="151">
        <v>904666.03</v>
      </c>
      <c r="D317" s="151">
        <v>904666.03</v>
      </c>
      <c r="E317" s="152">
        <v>0</v>
      </c>
      <c r="F317" s="144">
        <f t="shared" si="4"/>
        <v>1</v>
      </c>
    </row>
    <row r="318" spans="1:6" ht="47.25">
      <c r="A318" s="149" t="s">
        <v>202</v>
      </c>
      <c r="B318" s="150" t="s">
        <v>552</v>
      </c>
      <c r="C318" s="151">
        <v>387445.31</v>
      </c>
      <c r="D318" s="151">
        <v>387445.31</v>
      </c>
      <c r="E318" s="152">
        <v>0</v>
      </c>
      <c r="F318" s="144">
        <f t="shared" si="4"/>
        <v>1</v>
      </c>
    </row>
    <row r="319" spans="1:6" ht="47.25">
      <c r="A319" s="149" t="s">
        <v>203</v>
      </c>
      <c r="B319" s="150" t="s">
        <v>553</v>
      </c>
      <c r="C319" s="151">
        <v>387445.31</v>
      </c>
      <c r="D319" s="151">
        <v>387445.31</v>
      </c>
      <c r="E319" s="152">
        <v>0</v>
      </c>
      <c r="F319" s="144">
        <f t="shared" si="4"/>
        <v>1</v>
      </c>
    </row>
    <row r="320" spans="1:6" ht="15.75">
      <c r="A320" s="149" t="s">
        <v>694</v>
      </c>
      <c r="B320" s="150" t="s">
        <v>800</v>
      </c>
      <c r="C320" s="151">
        <v>387445.31</v>
      </c>
      <c r="D320" s="151">
        <v>387445.31</v>
      </c>
      <c r="E320" s="152">
        <v>0</v>
      </c>
      <c r="F320" s="144">
        <f t="shared" si="4"/>
        <v>1</v>
      </c>
    </row>
    <row r="321" spans="1:6" ht="15.75">
      <c r="A321" s="149" t="s">
        <v>200</v>
      </c>
      <c r="B321" s="150" t="s">
        <v>554</v>
      </c>
      <c r="C321" s="151">
        <v>44494.03</v>
      </c>
      <c r="D321" s="151">
        <v>44494.03</v>
      </c>
      <c r="E321" s="152">
        <v>0</v>
      </c>
      <c r="F321" s="144">
        <f t="shared" si="4"/>
        <v>1</v>
      </c>
    </row>
    <row r="322" spans="1:6" ht="15.75">
      <c r="A322" s="149" t="s">
        <v>223</v>
      </c>
      <c r="B322" s="150" t="s">
        <v>555</v>
      </c>
      <c r="C322" s="151">
        <v>44494.03</v>
      </c>
      <c r="D322" s="151">
        <v>44494.03</v>
      </c>
      <c r="E322" s="152">
        <v>0</v>
      </c>
      <c r="F322" s="144">
        <f t="shared" si="4"/>
        <v>1</v>
      </c>
    </row>
    <row r="323" spans="1:6" ht="15.75">
      <c r="A323" s="149" t="s">
        <v>696</v>
      </c>
      <c r="B323" s="150" t="s">
        <v>801</v>
      </c>
      <c r="C323" s="151">
        <v>44494.03</v>
      </c>
      <c r="D323" s="151">
        <v>44494.03</v>
      </c>
      <c r="E323" s="152">
        <v>0</v>
      </c>
      <c r="F323" s="144">
        <f t="shared" si="4"/>
        <v>1</v>
      </c>
    </row>
    <row r="324" spans="1:6" ht="31.5">
      <c r="A324" s="149" t="s">
        <v>556</v>
      </c>
      <c r="B324" s="150" t="s">
        <v>557</v>
      </c>
      <c r="C324" s="151">
        <v>113828.94</v>
      </c>
      <c r="D324" s="151">
        <v>113828.94</v>
      </c>
      <c r="E324" s="152">
        <v>0</v>
      </c>
      <c r="F324" s="144">
        <f t="shared" si="4"/>
        <v>1</v>
      </c>
    </row>
    <row r="325" spans="1:6" ht="47.25">
      <c r="A325" s="149" t="s">
        <v>202</v>
      </c>
      <c r="B325" s="150" t="s">
        <v>558</v>
      </c>
      <c r="C325" s="151">
        <v>113828.94</v>
      </c>
      <c r="D325" s="151">
        <v>113828.94</v>
      </c>
      <c r="E325" s="152">
        <v>0</v>
      </c>
      <c r="F325" s="144">
        <f t="shared" si="4"/>
        <v>1</v>
      </c>
    </row>
    <row r="326" spans="1:6" ht="47.25">
      <c r="A326" s="149" t="s">
        <v>203</v>
      </c>
      <c r="B326" s="150" t="s">
        <v>559</v>
      </c>
      <c r="C326" s="151">
        <v>113828.94</v>
      </c>
      <c r="D326" s="151">
        <v>113828.94</v>
      </c>
      <c r="E326" s="152">
        <v>0</v>
      </c>
      <c r="F326" s="144">
        <f t="shared" si="4"/>
        <v>1</v>
      </c>
    </row>
    <row r="327" spans="1:6" ht="15.75">
      <c r="A327" s="149" t="s">
        <v>694</v>
      </c>
      <c r="B327" s="150" t="s">
        <v>802</v>
      </c>
      <c r="C327" s="151">
        <v>113828.94</v>
      </c>
      <c r="D327" s="151">
        <v>113828.94</v>
      </c>
      <c r="E327" s="152">
        <v>0</v>
      </c>
      <c r="F327" s="144">
        <f t="shared" si="4"/>
        <v>1</v>
      </c>
    </row>
    <row r="328" spans="1:6" ht="47.25">
      <c r="A328" s="149" t="s">
        <v>560</v>
      </c>
      <c r="B328" s="150" t="s">
        <v>561</v>
      </c>
      <c r="C328" s="151">
        <v>426885</v>
      </c>
      <c r="D328" s="151">
        <v>426885</v>
      </c>
      <c r="E328" s="152">
        <v>0</v>
      </c>
      <c r="F328" s="144">
        <f t="shared" si="4"/>
        <v>1</v>
      </c>
    </row>
    <row r="329" spans="1:6" ht="47.25">
      <c r="A329" s="149" t="s">
        <v>202</v>
      </c>
      <c r="B329" s="150" t="s">
        <v>562</v>
      </c>
      <c r="C329" s="151">
        <v>426885</v>
      </c>
      <c r="D329" s="151">
        <v>426885</v>
      </c>
      <c r="E329" s="152">
        <v>0</v>
      </c>
      <c r="F329" s="144">
        <f t="shared" si="4"/>
        <v>1</v>
      </c>
    </row>
    <row r="330" spans="1:6" ht="47.25">
      <c r="A330" s="149" t="s">
        <v>203</v>
      </c>
      <c r="B330" s="150" t="s">
        <v>563</v>
      </c>
      <c r="C330" s="151">
        <v>426885</v>
      </c>
      <c r="D330" s="151">
        <v>426885</v>
      </c>
      <c r="E330" s="152">
        <v>0</v>
      </c>
      <c r="F330" s="144">
        <f t="shared" si="4"/>
        <v>1</v>
      </c>
    </row>
    <row r="331" spans="1:6" ht="15.75">
      <c r="A331" s="149" t="s">
        <v>694</v>
      </c>
      <c r="B331" s="150" t="s">
        <v>803</v>
      </c>
      <c r="C331" s="151">
        <v>426885</v>
      </c>
      <c r="D331" s="151">
        <v>426885</v>
      </c>
      <c r="E331" s="152">
        <v>0</v>
      </c>
      <c r="F331" s="144">
        <f t="shared" si="4"/>
        <v>1</v>
      </c>
    </row>
    <row r="332" spans="1:6" ht="63">
      <c r="A332" s="149" t="s">
        <v>804</v>
      </c>
      <c r="B332" s="150" t="s">
        <v>805</v>
      </c>
      <c r="C332" s="151">
        <v>20000000</v>
      </c>
      <c r="D332" s="151">
        <v>20000000</v>
      </c>
      <c r="E332" s="152">
        <v>0</v>
      </c>
      <c r="F332" s="144">
        <f t="shared" si="4"/>
        <v>1</v>
      </c>
    </row>
    <row r="333" spans="1:6" ht="31.5">
      <c r="A333" s="149" t="s">
        <v>806</v>
      </c>
      <c r="B333" s="150" t="s">
        <v>807</v>
      </c>
      <c r="C333" s="151">
        <v>20000000</v>
      </c>
      <c r="D333" s="151">
        <v>20000000</v>
      </c>
      <c r="E333" s="152">
        <v>0</v>
      </c>
      <c r="F333" s="144">
        <f t="shared" si="4"/>
        <v>1</v>
      </c>
    </row>
    <row r="334" spans="1:6" ht="47.25">
      <c r="A334" s="149" t="s">
        <v>748</v>
      </c>
      <c r="B334" s="150" t="s">
        <v>808</v>
      </c>
      <c r="C334" s="151">
        <v>20000000</v>
      </c>
      <c r="D334" s="151">
        <v>20000000</v>
      </c>
      <c r="E334" s="152">
        <v>0</v>
      </c>
      <c r="F334" s="144">
        <f t="shared" ref="F334:F336" si="5">D334/C334</f>
        <v>1</v>
      </c>
    </row>
    <row r="335" spans="1:6" ht="15.75">
      <c r="A335" s="149" t="s">
        <v>175</v>
      </c>
      <c r="B335" s="150" t="s">
        <v>809</v>
      </c>
      <c r="C335" s="151">
        <v>20000000</v>
      </c>
      <c r="D335" s="151">
        <v>20000000</v>
      </c>
      <c r="E335" s="152">
        <v>0</v>
      </c>
      <c r="F335" s="144">
        <f t="shared" si="5"/>
        <v>1</v>
      </c>
    </row>
    <row r="336" spans="1:6" ht="15.75">
      <c r="A336" s="149" t="s">
        <v>176</v>
      </c>
      <c r="B336" s="150" t="s">
        <v>810</v>
      </c>
      <c r="C336" s="151">
        <v>20000000</v>
      </c>
      <c r="D336" s="151">
        <v>20000000</v>
      </c>
      <c r="E336" s="152">
        <v>0</v>
      </c>
      <c r="F336" s="144">
        <f t="shared" si="5"/>
        <v>1</v>
      </c>
    </row>
  </sheetData>
  <mergeCells count="15">
    <mergeCell ref="J1:K1"/>
    <mergeCell ref="J2:K2"/>
    <mergeCell ref="J3:K3"/>
    <mergeCell ref="D1:E1"/>
    <mergeCell ref="D2:E2"/>
    <mergeCell ref="D3:E3"/>
    <mergeCell ref="A5:F5"/>
    <mergeCell ref="A6:F6"/>
    <mergeCell ref="F9:F11"/>
    <mergeCell ref="A9:A11"/>
    <mergeCell ref="B9:B11"/>
    <mergeCell ref="C9:C11"/>
    <mergeCell ref="D9:D11"/>
    <mergeCell ref="E9:E11"/>
    <mergeCell ref="A7:F7"/>
  </mergeCells>
  <pageMargins left="0.78740157480314965" right="0.31496062992125984" top="0.74803149606299213" bottom="0.74803149606299213" header="0.31496062992125984" footer="0.31496062992125984"/>
  <pageSetup paperSize="9" scale="65" fitToHeight="100" orientation="portrait" r:id="rId1"/>
  <colBreaks count="1" manualBreakCount="1">
    <brk id="6" max="3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42"/>
  <sheetViews>
    <sheetView workbookViewId="0">
      <selection activeCell="D3" sqref="D3:G3"/>
    </sheetView>
  </sheetViews>
  <sheetFormatPr defaultColWidth="6.42578125" defaultRowHeight="12.75"/>
  <cols>
    <col min="1" max="1" width="9" style="6" customWidth="1"/>
    <col min="2" max="2" width="38.5703125" style="6" customWidth="1"/>
    <col min="3" max="3" width="4" style="6" hidden="1" customWidth="1"/>
    <col min="4" max="4" width="11.42578125" style="6" customWidth="1"/>
    <col min="5" max="6" width="12.28515625" style="6" customWidth="1"/>
    <col min="7" max="7" width="10" style="6" customWidth="1"/>
    <col min="8" max="222" width="9.140625" style="6" customWidth="1"/>
    <col min="223" max="223" width="24.85546875" style="6" customWidth="1"/>
    <col min="224" max="224" width="0" style="6" hidden="1" customWidth="1"/>
    <col min="225" max="225" width="5.28515625" style="6" customWidth="1"/>
    <col min="226" max="16384" width="6.42578125" style="6"/>
  </cols>
  <sheetData>
    <row r="1" spans="1:227" ht="19.5" customHeight="1">
      <c r="A1" s="9"/>
      <c r="B1" s="9"/>
      <c r="C1" s="10"/>
      <c r="D1" s="195" t="s">
        <v>21</v>
      </c>
      <c r="E1" s="195"/>
      <c r="F1" s="195"/>
      <c r="G1" s="195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</row>
    <row r="2" spans="1:227" ht="32.25" customHeight="1">
      <c r="A2" s="9"/>
      <c r="B2" s="9"/>
      <c r="C2" s="10"/>
      <c r="D2" s="195" t="s">
        <v>1</v>
      </c>
      <c r="E2" s="195"/>
      <c r="F2" s="195"/>
      <c r="G2" s="19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</row>
    <row r="3" spans="1:227" ht="15.75" customHeight="1">
      <c r="A3" s="9"/>
      <c r="B3" s="9"/>
      <c r="C3" s="10"/>
      <c r="D3" s="195" t="s">
        <v>830</v>
      </c>
      <c r="E3" s="195"/>
      <c r="F3" s="195"/>
      <c r="G3" s="195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</row>
    <row r="4" spans="1:227">
      <c r="A4" s="9"/>
      <c r="B4" s="9"/>
      <c r="C4" s="11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</row>
    <row r="5" spans="1:227">
      <c r="A5" s="194" t="s">
        <v>22</v>
      </c>
      <c r="B5" s="194"/>
      <c r="C5" s="194"/>
      <c r="D5" s="194"/>
      <c r="E5" s="194"/>
      <c r="F5" s="194"/>
      <c r="G5" s="194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</row>
    <row r="6" spans="1:227" ht="12.75" customHeight="1">
      <c r="A6" s="194" t="s">
        <v>3</v>
      </c>
      <c r="B6" s="194"/>
      <c r="C6" s="194"/>
      <c r="D6" s="194"/>
      <c r="E6" s="194"/>
      <c r="F6" s="194"/>
      <c r="G6" s="194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</row>
    <row r="7" spans="1:227" ht="15" customHeight="1">
      <c r="A7" s="194" t="s">
        <v>642</v>
      </c>
      <c r="B7" s="194"/>
      <c r="C7" s="194"/>
      <c r="D7" s="194"/>
      <c r="E7" s="194"/>
      <c r="F7" s="194"/>
      <c r="G7" s="194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</row>
    <row r="8" spans="1:227">
      <c r="A8" s="13"/>
      <c r="B8" s="12"/>
      <c r="C8" s="12"/>
      <c r="D8" s="14"/>
      <c r="E8" s="14"/>
      <c r="F8" s="14"/>
      <c r="G8" s="14"/>
    </row>
    <row r="9" spans="1:227" ht="33.75">
      <c r="A9" s="118" t="s">
        <v>64</v>
      </c>
      <c r="B9" s="118" t="s">
        <v>23</v>
      </c>
      <c r="C9" s="7"/>
      <c r="D9" s="15" t="s">
        <v>24</v>
      </c>
      <c r="E9" s="15" t="s">
        <v>2</v>
      </c>
      <c r="F9" s="15" t="s">
        <v>151</v>
      </c>
      <c r="G9" s="15" t="s">
        <v>25</v>
      </c>
    </row>
    <row r="10" spans="1:227">
      <c r="A10" s="106">
        <v>1</v>
      </c>
      <c r="B10" s="7">
        <v>2</v>
      </c>
      <c r="C10" s="7"/>
      <c r="D10" s="39" t="s">
        <v>16</v>
      </c>
      <c r="E10" s="39" t="s">
        <v>26</v>
      </c>
      <c r="F10" s="39" t="s">
        <v>27</v>
      </c>
      <c r="G10" s="39" t="s">
        <v>153</v>
      </c>
    </row>
    <row r="11" spans="1:227">
      <c r="A11" s="107"/>
      <c r="B11" s="107" t="s">
        <v>65</v>
      </c>
      <c r="C11" s="107"/>
      <c r="D11" s="40">
        <f>D13+D18+D20+D23+D26+D30+D34+D36+D39+D41</f>
        <v>134197315</v>
      </c>
      <c r="E11" s="40">
        <f>E13+E18+E20+E23+E26+E30+E34+E36+E39+E41</f>
        <v>133796396</v>
      </c>
      <c r="F11" s="40">
        <f>D11-E11</f>
        <v>400919</v>
      </c>
      <c r="G11" s="108">
        <f>E11/D11*100</f>
        <v>99.701246630754127</v>
      </c>
    </row>
    <row r="12" spans="1:227">
      <c r="A12" s="109"/>
      <c r="B12" s="109" t="s">
        <v>29</v>
      </c>
      <c r="C12" s="107">
        <v>2</v>
      </c>
      <c r="D12" s="110">
        <v>48381348.769999996</v>
      </c>
      <c r="E12" s="110">
        <v>48381348.769999996</v>
      </c>
      <c r="F12" s="110"/>
      <c r="G12" s="108"/>
    </row>
    <row r="13" spans="1:227">
      <c r="A13" s="111" t="s">
        <v>66</v>
      </c>
      <c r="B13" s="34" t="s">
        <v>67</v>
      </c>
      <c r="C13" s="107">
        <v>2</v>
      </c>
      <c r="D13" s="40">
        <f>D14+D15+D16+D17</f>
        <v>29074923.57</v>
      </c>
      <c r="E13" s="40">
        <f>E14+E15+E16+E17</f>
        <v>28693901.57</v>
      </c>
      <c r="F13" s="40">
        <f>D13-E13</f>
        <v>381022</v>
      </c>
      <c r="G13" s="108">
        <f t="shared" ref="G13:G40" si="0">E13/D13*100</f>
        <v>98.689516761470884</v>
      </c>
    </row>
    <row r="14" spans="1:227" ht="45">
      <c r="A14" s="34" t="s">
        <v>32</v>
      </c>
      <c r="B14" s="34" t="s">
        <v>31</v>
      </c>
      <c r="C14" s="107">
        <v>2</v>
      </c>
      <c r="D14" s="40">
        <f>'приложение 2'!C16</f>
        <v>1928814.62</v>
      </c>
      <c r="E14" s="40">
        <f>'приложение 2'!D16</f>
        <v>1928814.62</v>
      </c>
      <c r="F14" s="40"/>
      <c r="G14" s="108">
        <f t="shared" si="0"/>
        <v>100</v>
      </c>
    </row>
    <row r="15" spans="1:227" ht="45">
      <c r="A15" s="34" t="s">
        <v>35</v>
      </c>
      <c r="B15" s="34" t="s">
        <v>34</v>
      </c>
      <c r="C15" s="107">
        <v>2</v>
      </c>
      <c r="D15" s="40">
        <f>'приложение 2'!C21</f>
        <v>10706598.199999999</v>
      </c>
      <c r="E15" s="40">
        <f>'приложение 2'!D21</f>
        <v>10706598.199999999</v>
      </c>
      <c r="F15" s="40"/>
      <c r="G15" s="108">
        <f t="shared" si="0"/>
        <v>100</v>
      </c>
    </row>
    <row r="16" spans="1:227">
      <c r="A16" s="111" t="s">
        <v>39</v>
      </c>
      <c r="B16" s="34" t="s">
        <v>38</v>
      </c>
      <c r="C16" s="107"/>
      <c r="D16" s="40">
        <f>'приложение 2'!C38</f>
        <v>381022</v>
      </c>
      <c r="E16" s="40">
        <f>'приложение 2'!D38</f>
        <v>0</v>
      </c>
      <c r="F16" s="40">
        <f>D16-E16</f>
        <v>381022</v>
      </c>
      <c r="G16" s="108">
        <f t="shared" si="0"/>
        <v>0</v>
      </c>
    </row>
    <row r="17" spans="1:7">
      <c r="A17" s="34" t="s">
        <v>41</v>
      </c>
      <c r="B17" s="34" t="s">
        <v>40</v>
      </c>
      <c r="C17" s="107">
        <v>2</v>
      </c>
      <c r="D17" s="40">
        <f>'приложение 2'!C42</f>
        <v>16058488.75</v>
      </c>
      <c r="E17" s="40">
        <f>'приложение 2'!D42</f>
        <v>16058488.75</v>
      </c>
      <c r="F17" s="40"/>
      <c r="G17" s="108">
        <f t="shared" si="0"/>
        <v>100</v>
      </c>
    </row>
    <row r="18" spans="1:7">
      <c r="A18" s="111" t="s">
        <v>68</v>
      </c>
      <c r="B18" s="34" t="s">
        <v>69</v>
      </c>
      <c r="C18" s="107"/>
      <c r="D18" s="40">
        <f>D19</f>
        <v>323669</v>
      </c>
      <c r="E18" s="40">
        <f>E19</f>
        <v>303772</v>
      </c>
      <c r="F18" s="40">
        <f>D18-E18</f>
        <v>19897</v>
      </c>
      <c r="G18" s="108">
        <f t="shared" si="0"/>
        <v>93.852670475084111</v>
      </c>
    </row>
    <row r="19" spans="1:7">
      <c r="A19" s="34" t="s">
        <v>43</v>
      </c>
      <c r="B19" s="34" t="s">
        <v>42</v>
      </c>
      <c r="C19" s="107">
        <v>2</v>
      </c>
      <c r="D19" s="40">
        <f>'приложение 2'!C85</f>
        <v>323669</v>
      </c>
      <c r="E19" s="40">
        <f>'приложение 2'!D85</f>
        <v>303772</v>
      </c>
      <c r="F19" s="40">
        <f>D19-E19</f>
        <v>19897</v>
      </c>
      <c r="G19" s="108">
        <f t="shared" si="0"/>
        <v>93.852670475084111</v>
      </c>
    </row>
    <row r="20" spans="1:7" ht="22.5">
      <c r="A20" s="111" t="s">
        <v>70</v>
      </c>
      <c r="B20" s="34" t="s">
        <v>71</v>
      </c>
      <c r="C20" s="107"/>
      <c r="D20" s="40">
        <f>D21+D22</f>
        <v>3257679.9000000004</v>
      </c>
      <c r="E20" s="40">
        <f>E21+E22</f>
        <v>3257679.9000000004</v>
      </c>
      <c r="F20" s="40"/>
      <c r="G20" s="108">
        <f t="shared" si="0"/>
        <v>100</v>
      </c>
    </row>
    <row r="21" spans="1:7" ht="33.75">
      <c r="A21" s="34" t="s">
        <v>46</v>
      </c>
      <c r="B21" s="34" t="s">
        <v>45</v>
      </c>
      <c r="C21" s="107">
        <v>2</v>
      </c>
      <c r="D21" s="40">
        <f>'приложение 2'!C96</f>
        <v>2602154.91</v>
      </c>
      <c r="E21" s="40">
        <f>'приложение 2'!D96</f>
        <v>2602154.91</v>
      </c>
      <c r="F21" s="40"/>
      <c r="G21" s="108">
        <f t="shared" si="0"/>
        <v>100</v>
      </c>
    </row>
    <row r="22" spans="1:7">
      <c r="A22" s="34" t="s">
        <v>48</v>
      </c>
      <c r="B22" s="34" t="s">
        <v>47</v>
      </c>
      <c r="C22" s="107">
        <v>2</v>
      </c>
      <c r="D22" s="40">
        <f>'приложение 2'!C121</f>
        <v>655524.99</v>
      </c>
      <c r="E22" s="40">
        <f>'приложение 2'!D121</f>
        <v>655524.99</v>
      </c>
      <c r="F22" s="40"/>
      <c r="G22" s="108">
        <f t="shared" si="0"/>
        <v>100</v>
      </c>
    </row>
    <row r="23" spans="1:7">
      <c r="A23" s="111" t="s">
        <v>72</v>
      </c>
      <c r="B23" s="34" t="s">
        <v>73</v>
      </c>
      <c r="C23" s="107"/>
      <c r="D23" s="40">
        <f>SUM(D24:D25)</f>
        <v>20617565.07</v>
      </c>
      <c r="E23" s="40">
        <f>SUM(E24:E25)</f>
        <v>20617565.07</v>
      </c>
      <c r="F23" s="40"/>
      <c r="G23" s="108">
        <f t="shared" si="0"/>
        <v>100</v>
      </c>
    </row>
    <row r="24" spans="1:7">
      <c r="A24" s="111" t="s">
        <v>99</v>
      </c>
      <c r="B24" s="34" t="s">
        <v>100</v>
      </c>
      <c r="C24" s="107"/>
      <c r="D24" s="40">
        <f>'приложение 2'!C130</f>
        <v>20018865.07</v>
      </c>
      <c r="E24" s="40">
        <f>'приложение 2'!D130</f>
        <v>20018865.07</v>
      </c>
      <c r="F24" s="40"/>
      <c r="G24" s="108">
        <f t="shared" si="0"/>
        <v>100</v>
      </c>
    </row>
    <row r="25" spans="1:7" ht="22.5">
      <c r="A25" s="34" t="s">
        <v>50</v>
      </c>
      <c r="B25" s="34" t="s">
        <v>49</v>
      </c>
      <c r="C25" s="107">
        <v>2</v>
      </c>
      <c r="D25" s="40">
        <f>'приложение 2'!C147</f>
        <v>598700</v>
      </c>
      <c r="E25" s="40">
        <f>'приложение 2'!D147</f>
        <v>598700</v>
      </c>
      <c r="F25" s="40"/>
      <c r="G25" s="108">
        <f t="shared" si="0"/>
        <v>100</v>
      </c>
    </row>
    <row r="26" spans="1:7">
      <c r="A26" s="111" t="s">
        <v>74</v>
      </c>
      <c r="B26" s="34" t="s">
        <v>75</v>
      </c>
      <c r="C26" s="107"/>
      <c r="D26" s="40">
        <f>SUM(D27:D29)</f>
        <v>39172945.399999999</v>
      </c>
      <c r="E26" s="40">
        <f>SUM(E27:E29)</f>
        <v>39172945.399999999</v>
      </c>
      <c r="F26" s="40"/>
      <c r="G26" s="108">
        <f t="shared" si="0"/>
        <v>100</v>
      </c>
    </row>
    <row r="27" spans="1:7">
      <c r="A27" s="34" t="s">
        <v>52</v>
      </c>
      <c r="B27" s="34" t="s">
        <v>51</v>
      </c>
      <c r="C27" s="107">
        <v>2</v>
      </c>
      <c r="D27" s="40">
        <f>'приложение 2'!C157</f>
        <v>754196.15</v>
      </c>
      <c r="E27" s="40">
        <f>'приложение 2'!D157</f>
        <v>754196.15</v>
      </c>
      <c r="F27" s="40"/>
      <c r="G27" s="108">
        <f t="shared" si="0"/>
        <v>100</v>
      </c>
    </row>
    <row r="28" spans="1:7">
      <c r="A28" s="34" t="s">
        <v>54</v>
      </c>
      <c r="B28" s="34" t="s">
        <v>53</v>
      </c>
      <c r="C28" s="107">
        <v>2</v>
      </c>
      <c r="D28" s="40">
        <f>'приложение 2'!C170</f>
        <v>15470242.390000001</v>
      </c>
      <c r="E28" s="40">
        <f>'приложение 2'!D170</f>
        <v>15470242.390000001</v>
      </c>
      <c r="F28" s="40"/>
      <c r="G28" s="108">
        <f t="shared" si="0"/>
        <v>100</v>
      </c>
    </row>
    <row r="29" spans="1:7">
      <c r="A29" s="34" t="s">
        <v>56</v>
      </c>
      <c r="B29" s="34" t="s">
        <v>55</v>
      </c>
      <c r="C29" s="107">
        <v>2</v>
      </c>
      <c r="D29" s="40">
        <f>'приложение 2'!C197</f>
        <v>22948506.859999999</v>
      </c>
      <c r="E29" s="40">
        <f>'приложение 2'!D197</f>
        <v>22948506.859999999</v>
      </c>
      <c r="F29" s="40"/>
      <c r="G29" s="108">
        <f t="shared" si="0"/>
        <v>100</v>
      </c>
    </row>
    <row r="30" spans="1:7">
      <c r="A30" s="111" t="s">
        <v>97</v>
      </c>
      <c r="B30" s="34" t="s">
        <v>101</v>
      </c>
      <c r="C30" s="107"/>
      <c r="D30" s="40">
        <f>D31+D32+D33</f>
        <v>1126223.23</v>
      </c>
      <c r="E30" s="40">
        <f>E31+E32+E33</f>
        <v>1126223.23</v>
      </c>
      <c r="F30" s="40"/>
      <c r="G30" s="108">
        <f t="shared" si="0"/>
        <v>100</v>
      </c>
    </row>
    <row r="31" spans="1:7">
      <c r="A31" s="111" t="s">
        <v>564</v>
      </c>
      <c r="B31" s="34" t="s">
        <v>566</v>
      </c>
      <c r="C31" s="107"/>
      <c r="D31" s="40">
        <f>'приложение 2'!C238</f>
        <v>468881.78</v>
      </c>
      <c r="E31" s="40">
        <f>'приложение 2'!D238</f>
        <v>468881.78</v>
      </c>
      <c r="F31" s="40"/>
      <c r="G31" s="108"/>
    </row>
    <row r="32" spans="1:7">
      <c r="A32" s="111" t="s">
        <v>565</v>
      </c>
      <c r="B32" s="34" t="s">
        <v>567</v>
      </c>
      <c r="C32" s="107"/>
      <c r="D32" s="40">
        <f>'приложение 2'!C242</f>
        <v>432014.07</v>
      </c>
      <c r="E32" s="40">
        <f>'приложение 2'!D242</f>
        <v>432014.07</v>
      </c>
      <c r="F32" s="40"/>
      <c r="G32" s="108"/>
    </row>
    <row r="33" spans="1:7">
      <c r="A33" s="111" t="s">
        <v>98</v>
      </c>
      <c r="B33" s="34" t="s">
        <v>102</v>
      </c>
      <c r="C33" s="107"/>
      <c r="D33" s="40">
        <f>'приложение 2'!C246</f>
        <v>225327.38</v>
      </c>
      <c r="E33" s="40">
        <f>'приложение 2'!D246</f>
        <v>225327.38</v>
      </c>
      <c r="F33" s="40"/>
      <c r="G33" s="108">
        <f t="shared" si="0"/>
        <v>100</v>
      </c>
    </row>
    <row r="34" spans="1:7">
      <c r="A34" s="111" t="s">
        <v>76</v>
      </c>
      <c r="B34" s="34" t="s">
        <v>77</v>
      </c>
      <c r="C34" s="107"/>
      <c r="D34" s="40">
        <f>D35</f>
        <v>15256853.23</v>
      </c>
      <c r="E34" s="40">
        <f>E35</f>
        <v>15256853.23</v>
      </c>
      <c r="F34" s="40"/>
      <c r="G34" s="108">
        <f t="shared" si="0"/>
        <v>100</v>
      </c>
    </row>
    <row r="35" spans="1:7">
      <c r="A35" s="34" t="s">
        <v>58</v>
      </c>
      <c r="B35" s="34" t="s">
        <v>57</v>
      </c>
      <c r="C35" s="107">
        <v>2</v>
      </c>
      <c r="D35" s="40">
        <f>'приложение 2'!C262</f>
        <v>15256853.23</v>
      </c>
      <c r="E35" s="40">
        <f>'приложение 2'!D262</f>
        <v>15256853.23</v>
      </c>
      <c r="F35" s="40"/>
      <c r="G35" s="108">
        <f t="shared" si="0"/>
        <v>100</v>
      </c>
    </row>
    <row r="36" spans="1:7">
      <c r="A36" s="111" t="s">
        <v>18</v>
      </c>
      <c r="B36" s="34" t="s">
        <v>78</v>
      </c>
      <c r="C36" s="107"/>
      <c r="D36" s="40">
        <f>D37+D38</f>
        <v>443175.75</v>
      </c>
      <c r="E36" s="40">
        <f>E37+E38</f>
        <v>443175.75</v>
      </c>
      <c r="F36" s="40"/>
      <c r="G36" s="108">
        <f t="shared" si="0"/>
        <v>100</v>
      </c>
    </row>
    <row r="37" spans="1:7">
      <c r="A37" s="34" t="s">
        <v>60</v>
      </c>
      <c r="B37" s="34" t="s">
        <v>59</v>
      </c>
      <c r="C37" s="107">
        <v>2</v>
      </c>
      <c r="D37" s="40">
        <f>'приложение 2'!C285</f>
        <v>6570.8</v>
      </c>
      <c r="E37" s="40">
        <f>'приложение 2'!D285</f>
        <v>6570.8</v>
      </c>
      <c r="F37" s="40"/>
      <c r="G37" s="108">
        <f t="shared" si="0"/>
        <v>100</v>
      </c>
    </row>
    <row r="38" spans="1:7">
      <c r="A38" s="34">
        <v>1006</v>
      </c>
      <c r="B38" s="34" t="s">
        <v>568</v>
      </c>
      <c r="C38" s="107"/>
      <c r="D38" s="40">
        <f>'приложение 2'!C289</f>
        <v>436604.95</v>
      </c>
      <c r="E38" s="40">
        <f>'приложение 2'!D289</f>
        <v>436604.95</v>
      </c>
      <c r="F38" s="40"/>
      <c r="G38" s="108"/>
    </row>
    <row r="39" spans="1:7">
      <c r="A39" s="34">
        <v>1100</v>
      </c>
      <c r="B39" s="34" t="s">
        <v>79</v>
      </c>
      <c r="C39" s="107"/>
      <c r="D39" s="40">
        <f>D40</f>
        <v>4924279.8499999996</v>
      </c>
      <c r="E39" s="40">
        <f>E40</f>
        <v>4924279.8499999996</v>
      </c>
      <c r="F39" s="40"/>
      <c r="G39" s="108">
        <f t="shared" si="0"/>
        <v>100</v>
      </c>
    </row>
    <row r="40" spans="1:7">
      <c r="A40" s="34" t="s">
        <v>62</v>
      </c>
      <c r="B40" s="34" t="s">
        <v>61</v>
      </c>
      <c r="C40" s="107">
        <v>2</v>
      </c>
      <c r="D40" s="40">
        <f>'приложение 2'!C312</f>
        <v>4924279.8499999996</v>
      </c>
      <c r="E40" s="40">
        <f>'приложение 2'!D312</f>
        <v>4924279.8499999996</v>
      </c>
      <c r="F40" s="40"/>
      <c r="G40" s="108">
        <f t="shared" si="0"/>
        <v>100</v>
      </c>
    </row>
    <row r="41" spans="1:7" ht="33.75">
      <c r="A41" s="34">
        <v>1400</v>
      </c>
      <c r="B41" s="112" t="s">
        <v>804</v>
      </c>
      <c r="C41" s="113"/>
      <c r="D41" s="40">
        <f>D42</f>
        <v>20000000</v>
      </c>
      <c r="E41" s="40">
        <f>E42</f>
        <v>20000000</v>
      </c>
      <c r="F41" s="40"/>
      <c r="G41" s="108">
        <f t="shared" ref="G41:G42" si="1">E41/D41*100</f>
        <v>100</v>
      </c>
    </row>
    <row r="42" spans="1:7" ht="22.5">
      <c r="A42" s="34">
        <v>1403</v>
      </c>
      <c r="B42" s="112" t="s">
        <v>806</v>
      </c>
      <c r="C42" s="113"/>
      <c r="D42" s="40">
        <f>'приложение 2'!C333</f>
        <v>20000000</v>
      </c>
      <c r="E42" s="40">
        <f>'приложение 2'!D333</f>
        <v>20000000</v>
      </c>
      <c r="F42" s="40"/>
      <c r="G42" s="108">
        <f t="shared" si="1"/>
        <v>100</v>
      </c>
    </row>
  </sheetData>
  <mergeCells count="6">
    <mergeCell ref="A7:G7"/>
    <mergeCell ref="D1:G1"/>
    <mergeCell ref="D2:G2"/>
    <mergeCell ref="D3:G3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95" fitToHeight="1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2"/>
  <sheetViews>
    <sheetView tabSelected="1" workbookViewId="0">
      <selection activeCell="F4" sqref="F4"/>
    </sheetView>
  </sheetViews>
  <sheetFormatPr defaultColWidth="0" defaultRowHeight="12.75"/>
  <cols>
    <col min="1" max="1" width="4.42578125" style="6" customWidth="1"/>
    <col min="2" max="2" width="11.28515625" style="6" customWidth="1"/>
    <col min="3" max="3" width="4.7109375" style="6" customWidth="1"/>
    <col min="4" max="4" width="6.42578125" style="6" customWidth="1"/>
    <col min="5" max="5" width="5.85546875" style="6" customWidth="1"/>
    <col min="6" max="6" width="30.28515625" style="22" customWidth="1"/>
    <col min="7" max="7" width="4.5703125" style="22" hidden="1" customWidth="1"/>
    <col min="8" max="8" width="16.85546875" style="21" customWidth="1"/>
    <col min="9" max="9" width="15.85546875" style="21" customWidth="1"/>
    <col min="10" max="252" width="9.140625" style="6" customWidth="1"/>
    <col min="253" max="253" width="22.28515625" style="6" customWidth="1"/>
    <col min="254" max="16384" width="0" style="6" hidden="1"/>
  </cols>
  <sheetData>
    <row r="1" spans="1:254" ht="27" customHeight="1">
      <c r="A1" s="9"/>
      <c r="B1" s="9"/>
      <c r="C1" s="9"/>
      <c r="D1" s="9"/>
      <c r="E1" s="9"/>
      <c r="F1" s="195" t="s">
        <v>63</v>
      </c>
      <c r="G1" s="195"/>
      <c r="H1" s="153"/>
      <c r="I1" s="153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spans="1:254" ht="32.25" customHeight="1">
      <c r="A2" s="9"/>
      <c r="B2" s="9"/>
      <c r="C2" s="9"/>
      <c r="D2" s="9"/>
      <c r="E2" s="9"/>
      <c r="F2" s="195" t="s">
        <v>1</v>
      </c>
      <c r="G2" s="195"/>
      <c r="H2" s="195"/>
      <c r="I2" s="195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1:254" ht="15.75">
      <c r="A3" s="9"/>
      <c r="B3" s="9"/>
      <c r="C3" s="9"/>
      <c r="D3" s="9"/>
      <c r="E3" s="9"/>
      <c r="F3" s="195" t="s">
        <v>831</v>
      </c>
      <c r="G3" s="195"/>
      <c r="H3" s="153"/>
      <c r="I3" s="153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1:25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54" ht="15.75">
      <c r="A5" s="180" t="s">
        <v>80</v>
      </c>
      <c r="B5" s="180"/>
      <c r="C5" s="180"/>
      <c r="D5" s="180"/>
      <c r="E5" s="180"/>
      <c r="F5" s="180"/>
      <c r="G5" s="180"/>
      <c r="H5" s="180"/>
      <c r="I5" s="180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ht="18" customHeight="1">
      <c r="A6" s="180" t="s">
        <v>3</v>
      </c>
      <c r="B6" s="180"/>
      <c r="C6" s="180"/>
      <c r="D6" s="180"/>
      <c r="E6" s="180"/>
      <c r="F6" s="180"/>
      <c r="G6" s="180"/>
      <c r="H6" s="180"/>
      <c r="I6" s="18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254" ht="30.75" customHeight="1">
      <c r="A7" s="180" t="s">
        <v>643</v>
      </c>
      <c r="B7" s="180"/>
      <c r="C7" s="180"/>
      <c r="D7" s="180"/>
      <c r="E7" s="180"/>
      <c r="F7" s="180"/>
      <c r="G7" s="180"/>
      <c r="H7" s="180"/>
      <c r="I7" s="180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4">
      <c r="F8" s="12"/>
      <c r="G8" s="12"/>
      <c r="H8" s="14"/>
      <c r="I8" s="14"/>
    </row>
    <row r="9" spans="1:254" ht="47.25">
      <c r="A9" s="196" t="s">
        <v>81</v>
      </c>
      <c r="B9" s="197"/>
      <c r="C9" s="197"/>
      <c r="D9" s="197"/>
      <c r="E9" s="198"/>
      <c r="F9" s="154" t="s">
        <v>82</v>
      </c>
      <c r="G9" s="155"/>
      <c r="H9" s="156" t="s">
        <v>83</v>
      </c>
      <c r="I9" s="157" t="s">
        <v>2</v>
      </c>
    </row>
    <row r="10" spans="1:254" ht="15.75">
      <c r="A10" s="199">
        <v>1</v>
      </c>
      <c r="B10" s="200"/>
      <c r="C10" s="200"/>
      <c r="D10" s="200"/>
      <c r="E10" s="201"/>
      <c r="F10" s="158">
        <v>2</v>
      </c>
      <c r="G10" s="159"/>
      <c r="H10" s="160" t="s">
        <v>16</v>
      </c>
      <c r="I10" s="160" t="s">
        <v>26</v>
      </c>
    </row>
    <row r="11" spans="1:254" ht="31.5">
      <c r="A11" s="161"/>
      <c r="B11" s="162"/>
      <c r="C11" s="162"/>
      <c r="D11" s="162"/>
      <c r="E11" s="163"/>
      <c r="F11" s="164" t="s">
        <v>84</v>
      </c>
      <c r="G11" s="165">
        <v>4</v>
      </c>
      <c r="H11" s="166">
        <f>H12+H13</f>
        <v>-20092601.360000014</v>
      </c>
      <c r="I11" s="166">
        <f>I12+I13</f>
        <v>-20481798.460000008</v>
      </c>
    </row>
    <row r="12" spans="1:254" ht="47.25">
      <c r="A12" s="167" t="s">
        <v>85</v>
      </c>
      <c r="B12" s="168" t="s">
        <v>86</v>
      </c>
      <c r="C12" s="168" t="s">
        <v>11</v>
      </c>
      <c r="D12" s="168" t="s">
        <v>7</v>
      </c>
      <c r="E12" s="169" t="s">
        <v>87</v>
      </c>
      <c r="F12" s="164" t="s">
        <v>173</v>
      </c>
      <c r="G12" s="165">
        <v>4</v>
      </c>
      <c r="H12" s="170">
        <v>-154289916.36000001</v>
      </c>
      <c r="I12" s="170">
        <v>-161871052.91</v>
      </c>
    </row>
    <row r="13" spans="1:254" ht="63">
      <c r="A13" s="161" t="s">
        <v>85</v>
      </c>
      <c r="B13" s="162" t="s">
        <v>86</v>
      </c>
      <c r="C13" s="162" t="s">
        <v>11</v>
      </c>
      <c r="D13" s="162" t="s">
        <v>7</v>
      </c>
      <c r="E13" s="163" t="s">
        <v>88</v>
      </c>
      <c r="F13" s="164" t="s">
        <v>174</v>
      </c>
      <c r="G13" s="171">
        <v>4</v>
      </c>
      <c r="H13" s="172">
        <v>134197315</v>
      </c>
      <c r="I13" s="172">
        <v>141389254.44999999</v>
      </c>
    </row>
    <row r="14" spans="1:254">
      <c r="F14" s="33"/>
      <c r="G14" s="16"/>
      <c r="H14" s="17"/>
      <c r="I14" s="17"/>
    </row>
    <row r="15" spans="1:254">
      <c r="F15" s="33"/>
      <c r="G15" s="16"/>
      <c r="H15" s="17"/>
      <c r="I15" s="17"/>
    </row>
    <row r="16" spans="1:254">
      <c r="F16" s="16"/>
      <c r="G16" s="16"/>
      <c r="H16" s="17"/>
      <c r="I16" s="17"/>
    </row>
    <row r="17" spans="6:9">
      <c r="F17" s="16"/>
      <c r="G17" s="16"/>
      <c r="H17" s="18"/>
      <c r="I17" s="18"/>
    </row>
    <row r="18" spans="6:9">
      <c r="F18" s="16"/>
      <c r="G18" s="16"/>
      <c r="H18" s="18"/>
      <c r="I18" s="18"/>
    </row>
    <row r="19" spans="6:9">
      <c r="F19" s="16"/>
      <c r="G19" s="16"/>
      <c r="H19" s="18"/>
      <c r="I19" s="18"/>
    </row>
    <row r="20" spans="6:9">
      <c r="F20" s="19"/>
      <c r="G20" s="19"/>
      <c r="H20" s="20"/>
    </row>
    <row r="21" spans="6:9">
      <c r="F21" s="19"/>
      <c r="G21" s="19"/>
      <c r="H21" s="20"/>
    </row>
    <row r="22" spans="6:9">
      <c r="F22" s="19"/>
      <c r="G22" s="19"/>
      <c r="H22" s="20"/>
    </row>
    <row r="23" spans="6:9">
      <c r="F23" s="19"/>
      <c r="G23" s="19"/>
      <c r="H23" s="20"/>
    </row>
    <row r="24" spans="6:9">
      <c r="F24" s="19"/>
      <c r="G24" s="19"/>
      <c r="H24" s="20"/>
    </row>
    <row r="25" spans="6:9">
      <c r="F25" s="19"/>
      <c r="G25" s="19"/>
      <c r="H25" s="20"/>
    </row>
    <row r="26" spans="6:9">
      <c r="F26" s="19"/>
      <c r="G26" s="19"/>
      <c r="H26" s="20"/>
    </row>
    <row r="27" spans="6:9">
      <c r="F27" s="19"/>
      <c r="G27" s="19"/>
      <c r="H27" s="20"/>
    </row>
    <row r="28" spans="6:9">
      <c r="F28" s="19"/>
      <c r="G28" s="19"/>
      <c r="H28" s="20"/>
    </row>
    <row r="29" spans="6:9">
      <c r="F29" s="19"/>
      <c r="G29" s="19"/>
      <c r="H29" s="20"/>
    </row>
    <row r="30" spans="6:9">
      <c r="F30" s="19"/>
      <c r="G30" s="19"/>
      <c r="H30" s="20"/>
    </row>
    <row r="31" spans="6:9">
      <c r="F31" s="19"/>
      <c r="G31" s="19"/>
      <c r="H31" s="20"/>
    </row>
    <row r="32" spans="6:9">
      <c r="F32" s="19"/>
      <c r="G32" s="19"/>
      <c r="H32" s="20"/>
    </row>
    <row r="33" spans="6:8">
      <c r="F33" s="19"/>
      <c r="G33" s="19"/>
      <c r="H33" s="20"/>
    </row>
    <row r="34" spans="6:8">
      <c r="F34" s="19"/>
      <c r="G34" s="19"/>
      <c r="H34" s="20"/>
    </row>
    <row r="35" spans="6:8">
      <c r="F35" s="19"/>
      <c r="G35" s="19"/>
      <c r="H35" s="20"/>
    </row>
    <row r="36" spans="6:8">
      <c r="F36" s="19"/>
      <c r="G36" s="19"/>
      <c r="H36" s="20"/>
    </row>
    <row r="37" spans="6:8">
      <c r="F37" s="19"/>
      <c r="G37" s="19"/>
      <c r="H37" s="20"/>
    </row>
    <row r="38" spans="6:8">
      <c r="F38" s="19"/>
      <c r="G38" s="19"/>
      <c r="H38" s="20"/>
    </row>
    <row r="39" spans="6:8">
      <c r="F39" s="19"/>
      <c r="G39" s="19"/>
      <c r="H39" s="20"/>
    </row>
    <row r="40" spans="6:8">
      <c r="F40" s="19"/>
      <c r="G40" s="19"/>
    </row>
    <row r="42" spans="6:8">
      <c r="F42" s="23"/>
      <c r="G42" s="23"/>
    </row>
  </sheetData>
  <mergeCells count="8">
    <mergeCell ref="A9:E9"/>
    <mergeCell ref="A10:E10"/>
    <mergeCell ref="F1:G1"/>
    <mergeCell ref="F3:G3"/>
    <mergeCell ref="A5:I5"/>
    <mergeCell ref="A6:I6"/>
    <mergeCell ref="A7:I7"/>
    <mergeCell ref="F2:I2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C10" sqref="C10"/>
    </sheetView>
  </sheetViews>
  <sheetFormatPr defaultRowHeight="12.75"/>
  <cols>
    <col min="1" max="1" width="11.28515625" style="6" customWidth="1"/>
    <col min="2" max="2" width="13.28515625" style="6" customWidth="1"/>
    <col min="3" max="3" width="68.42578125" style="6" customWidth="1"/>
    <col min="4" max="16384" width="9.140625" style="6"/>
  </cols>
  <sheetData>
    <row r="1" spans="1:3" s="26" customFormat="1">
      <c r="A1" s="24"/>
      <c r="B1" s="24"/>
      <c r="C1" s="25"/>
    </row>
    <row r="2" spans="1:3" s="26" customFormat="1" ht="26.25" customHeight="1">
      <c r="A2" s="11"/>
      <c r="B2" s="11"/>
      <c r="C2" s="25"/>
    </row>
    <row r="3" spans="1:3" s="26" customFormat="1" ht="12.75" customHeight="1">
      <c r="A3" s="11"/>
      <c r="B3" s="11"/>
      <c r="C3" s="4"/>
    </row>
    <row r="5" spans="1:3" s="26" customFormat="1" ht="69.75" customHeight="1">
      <c r="A5" s="202" t="s">
        <v>644</v>
      </c>
      <c r="B5" s="202"/>
      <c r="C5" s="202"/>
    </row>
    <row r="6" spans="1:3" ht="18.75">
      <c r="A6" s="202"/>
      <c r="B6" s="202"/>
      <c r="C6" s="202"/>
    </row>
    <row r="8" spans="1:3" ht="25.5">
      <c r="A8" s="36" t="s">
        <v>64</v>
      </c>
      <c r="B8" s="37" t="s">
        <v>89</v>
      </c>
      <c r="C8" s="38" t="s">
        <v>90</v>
      </c>
    </row>
    <row r="9" spans="1:3">
      <c r="A9" s="32">
        <v>1</v>
      </c>
      <c r="B9" s="32">
        <v>2</v>
      </c>
      <c r="C9" s="32">
        <v>3</v>
      </c>
    </row>
    <row r="10" spans="1:3" ht="77.25" customHeight="1">
      <c r="A10" s="97" t="s">
        <v>659</v>
      </c>
      <c r="B10" s="41">
        <v>18978</v>
      </c>
      <c r="C10" s="96" t="s">
        <v>658</v>
      </c>
    </row>
    <row r="11" spans="1:3" ht="13.5" thickBot="1">
      <c r="A11" s="45" t="s">
        <v>233</v>
      </c>
      <c r="B11" s="29">
        <f>SUM(B10:B10)</f>
        <v>18978</v>
      </c>
      <c r="C11" s="42"/>
    </row>
  </sheetData>
  <mergeCells count="2">
    <mergeCell ref="A5:C5"/>
    <mergeCell ref="A6:C6"/>
  </mergeCells>
  <pageMargins left="0.7" right="0.7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C12" sqref="C12:C13"/>
    </sheetView>
  </sheetViews>
  <sheetFormatPr defaultRowHeight="12.75"/>
  <cols>
    <col min="1" max="1" width="30" style="6" customWidth="1"/>
    <col min="2" max="2" width="11" style="6" customWidth="1"/>
    <col min="3" max="3" width="14" style="6" customWidth="1"/>
    <col min="4" max="4" width="8" style="6" customWidth="1"/>
    <col min="5" max="5" width="8.42578125" style="6" customWidth="1"/>
    <col min="6" max="6" width="15.7109375" style="6" customWidth="1"/>
    <col min="7" max="16384" width="9.140625" style="6"/>
  </cols>
  <sheetData>
    <row r="1" spans="1:7" s="26" customFormat="1" ht="15.75">
      <c r="A1" s="24"/>
      <c r="B1" s="24"/>
      <c r="C1" s="25"/>
      <c r="E1" s="25"/>
      <c r="F1" s="25"/>
      <c r="G1" s="27"/>
    </row>
    <row r="2" spans="1:7" s="26" customFormat="1" ht="28.5" customHeight="1">
      <c r="A2" s="11"/>
      <c r="B2" s="11"/>
      <c r="C2" s="175"/>
      <c r="D2" s="175"/>
      <c r="E2" s="175"/>
      <c r="F2" s="175"/>
    </row>
    <row r="3" spans="1:7" s="26" customFormat="1" ht="12.75" customHeight="1">
      <c r="A3" s="11"/>
      <c r="B3" s="11"/>
      <c r="C3" s="175"/>
      <c r="D3" s="175"/>
      <c r="E3" s="175"/>
      <c r="F3" s="175"/>
      <c r="G3" s="25"/>
    </row>
    <row r="4" spans="1:7" s="26" customFormat="1">
      <c r="A4" s="11"/>
      <c r="B4" s="11"/>
      <c r="C4" s="11"/>
      <c r="D4" s="4"/>
      <c r="E4" s="4"/>
      <c r="F4" s="4"/>
    </row>
    <row r="5" spans="1:7" s="26" customFormat="1" ht="41.25" customHeight="1">
      <c r="A5" s="202" t="s">
        <v>645</v>
      </c>
      <c r="B5" s="202"/>
      <c r="C5" s="202"/>
      <c r="D5" s="202"/>
      <c r="E5" s="202"/>
      <c r="F5" s="202"/>
    </row>
    <row r="7" spans="1:7">
      <c r="A7" s="203" t="s">
        <v>93</v>
      </c>
      <c r="B7" s="203" t="s">
        <v>94</v>
      </c>
      <c r="C7" s="203" t="s">
        <v>103</v>
      </c>
      <c r="D7" s="203"/>
      <c r="E7" s="203"/>
      <c r="F7" s="204" t="s">
        <v>104</v>
      </c>
    </row>
    <row r="8" spans="1:7" ht="35.25" customHeight="1">
      <c r="A8" s="203"/>
      <c r="B8" s="203"/>
      <c r="C8" s="30"/>
      <c r="D8" s="203" t="s">
        <v>95</v>
      </c>
      <c r="E8" s="203"/>
      <c r="F8" s="205"/>
    </row>
    <row r="9" spans="1:7" ht="61.5" customHeight="1">
      <c r="A9" s="203"/>
      <c r="B9" s="203"/>
      <c r="C9" s="30" t="s">
        <v>96</v>
      </c>
      <c r="D9" s="30" t="s">
        <v>91</v>
      </c>
      <c r="E9" s="31" t="s">
        <v>92</v>
      </c>
      <c r="F9" s="206"/>
    </row>
    <row r="10" spans="1:7">
      <c r="A10" s="28">
        <v>1</v>
      </c>
      <c r="B10" s="28">
        <v>2</v>
      </c>
      <c r="C10" s="28">
        <v>3</v>
      </c>
      <c r="D10" s="28">
        <v>4</v>
      </c>
      <c r="E10" s="32">
        <v>5</v>
      </c>
      <c r="F10" s="32">
        <v>6</v>
      </c>
    </row>
    <row r="11" spans="1:7">
      <c r="A11" s="35" t="s">
        <v>646</v>
      </c>
      <c r="B11" s="43">
        <v>0</v>
      </c>
    </row>
    <row r="12" spans="1:7">
      <c r="B12" s="44"/>
    </row>
    <row r="13" spans="1:7">
      <c r="A13" s="35" t="s">
        <v>647</v>
      </c>
      <c r="B13" s="43">
        <v>0</v>
      </c>
    </row>
    <row r="15" spans="1:7">
      <c r="B15" s="6" t="s">
        <v>124</v>
      </c>
    </row>
  </sheetData>
  <mergeCells count="8">
    <mergeCell ref="C2:F2"/>
    <mergeCell ref="A5:F5"/>
    <mergeCell ref="A7:A9"/>
    <mergeCell ref="B7:B9"/>
    <mergeCell ref="C7:E7"/>
    <mergeCell ref="F7:F9"/>
    <mergeCell ref="D8:E8"/>
    <mergeCell ref="C3:F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"/>
  <sheetViews>
    <sheetView workbookViewId="0">
      <selection activeCell="E8" sqref="E8"/>
    </sheetView>
  </sheetViews>
  <sheetFormatPr defaultRowHeight="12.75"/>
  <cols>
    <col min="1" max="1" width="52.7109375" customWidth="1"/>
    <col min="2" max="2" width="17.140625" customWidth="1"/>
    <col min="3" max="3" width="17.42578125" customWidth="1"/>
    <col min="4" max="4" width="13.140625" bestFit="1" customWidth="1"/>
    <col min="5" max="5" width="16.5703125" customWidth="1"/>
    <col min="6" max="6" width="18.7109375" customWidth="1"/>
  </cols>
  <sheetData>
    <row r="2" spans="1:6" ht="72" customHeight="1" thickBot="1">
      <c r="A2" s="207" t="s">
        <v>648</v>
      </c>
      <c r="B2" s="207"/>
      <c r="C2" s="207"/>
      <c r="D2" s="207"/>
      <c r="E2" s="207"/>
      <c r="F2" s="46"/>
    </row>
    <row r="3" spans="1:6" ht="69" customHeight="1">
      <c r="A3" s="53" t="s">
        <v>234</v>
      </c>
      <c r="B3" s="54" t="s">
        <v>271</v>
      </c>
      <c r="C3" s="54" t="s">
        <v>275</v>
      </c>
      <c r="D3" s="54" t="s">
        <v>272</v>
      </c>
      <c r="E3" s="55" t="s">
        <v>273</v>
      </c>
      <c r="F3" s="46"/>
    </row>
    <row r="4" spans="1:6" ht="31.5">
      <c r="A4" s="56" t="s">
        <v>30</v>
      </c>
      <c r="B4" s="47"/>
      <c r="C4" s="47"/>
      <c r="D4" s="48"/>
      <c r="E4" s="57"/>
    </row>
    <row r="5" spans="1:6" ht="15.75">
      <c r="A5" s="58" t="s">
        <v>268</v>
      </c>
      <c r="B5" s="49">
        <v>1</v>
      </c>
      <c r="C5" s="50">
        <v>1</v>
      </c>
      <c r="D5" s="51">
        <v>956</v>
      </c>
      <c r="E5" s="59">
        <v>235</v>
      </c>
    </row>
    <row r="6" spans="1:6" ht="15.75">
      <c r="A6" s="60" t="s">
        <v>265</v>
      </c>
      <c r="B6" s="52">
        <v>9</v>
      </c>
      <c r="C6" s="52">
        <v>9</v>
      </c>
      <c r="D6" s="51">
        <v>3734</v>
      </c>
      <c r="E6" s="59">
        <v>1098</v>
      </c>
    </row>
    <row r="7" spans="1:6" ht="31.5">
      <c r="A7" s="60" t="s">
        <v>266</v>
      </c>
      <c r="B7" s="52">
        <v>7</v>
      </c>
      <c r="C7" s="52">
        <v>5</v>
      </c>
      <c r="D7" s="51">
        <v>1506</v>
      </c>
      <c r="E7" s="59">
        <v>443</v>
      </c>
    </row>
    <row r="8" spans="1:6" ht="15.75">
      <c r="A8" s="60" t="s">
        <v>267</v>
      </c>
      <c r="B8" s="52">
        <v>4</v>
      </c>
      <c r="C8" s="52">
        <v>3</v>
      </c>
      <c r="D8" s="51">
        <v>668</v>
      </c>
      <c r="E8" s="59">
        <v>196</v>
      </c>
    </row>
    <row r="9" spans="1:6" ht="15.75">
      <c r="A9" s="60" t="s">
        <v>274</v>
      </c>
      <c r="B9" s="52">
        <v>1</v>
      </c>
      <c r="C9" s="52">
        <v>1</v>
      </c>
      <c r="D9" s="51">
        <v>222</v>
      </c>
      <c r="E9" s="59">
        <v>67</v>
      </c>
    </row>
    <row r="10" spans="1:6" ht="31.5">
      <c r="A10" s="56" t="s">
        <v>269</v>
      </c>
      <c r="B10" s="52">
        <v>25.75</v>
      </c>
      <c r="C10" s="52">
        <v>17.2</v>
      </c>
      <c r="D10" s="51">
        <v>6891</v>
      </c>
      <c r="E10" s="59">
        <v>2049</v>
      </c>
    </row>
    <row r="11" spans="1:6" ht="48" thickBot="1">
      <c r="A11" s="61" t="s">
        <v>270</v>
      </c>
      <c r="B11" s="62">
        <v>10.23</v>
      </c>
      <c r="C11" s="62">
        <v>7</v>
      </c>
      <c r="D11" s="63">
        <v>3047</v>
      </c>
      <c r="E11" s="64">
        <v>905</v>
      </c>
    </row>
  </sheetData>
  <mergeCells count="1">
    <mergeCell ref="A2:E2"/>
  </mergeCells>
  <pageMargins left="0.7" right="0.7" top="0.75" bottom="0.75" header="0.3" footer="0.3"/>
  <pageSetup paperSize="9" scale="76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8"/>
  <sheetViews>
    <sheetView topLeftCell="A42" workbookViewId="0">
      <selection activeCell="E101" sqref="E101"/>
    </sheetView>
  </sheetViews>
  <sheetFormatPr defaultRowHeight="12.75"/>
  <cols>
    <col min="1" max="1" width="57.5703125" customWidth="1"/>
    <col min="2" max="2" width="14.28515625" bestFit="1" customWidth="1"/>
    <col min="3" max="4" width="16.42578125" customWidth="1"/>
    <col min="5" max="5" width="24.85546875" customWidth="1"/>
  </cols>
  <sheetData>
    <row r="1" spans="1:5">
      <c r="A1" s="208" t="s">
        <v>649</v>
      </c>
      <c r="B1" s="208"/>
      <c r="C1" s="208"/>
      <c r="D1" s="208"/>
      <c r="E1" s="208"/>
    </row>
    <row r="2" spans="1:5" ht="38.25" customHeight="1">
      <c r="A2" s="209"/>
      <c r="B2" s="209"/>
      <c r="C2" s="209"/>
      <c r="D2" s="209"/>
      <c r="E2" s="209"/>
    </row>
    <row r="3" spans="1:5" ht="45">
      <c r="A3" s="75" t="s">
        <v>234</v>
      </c>
      <c r="B3" s="76" t="s">
        <v>235</v>
      </c>
      <c r="C3" s="76" t="s">
        <v>635</v>
      </c>
      <c r="D3" s="76" t="s">
        <v>2</v>
      </c>
      <c r="E3" s="76" t="s">
        <v>264</v>
      </c>
    </row>
    <row r="4" spans="1:5" ht="15">
      <c r="A4" s="66">
        <v>1</v>
      </c>
      <c r="B4" s="66">
        <v>2</v>
      </c>
      <c r="C4" s="66">
        <v>3</v>
      </c>
      <c r="D4" s="66">
        <v>4</v>
      </c>
      <c r="E4" s="66">
        <v>5</v>
      </c>
    </row>
    <row r="5" spans="1:5" ht="14.25">
      <c r="A5" s="67" t="s">
        <v>569</v>
      </c>
      <c r="B5" s="68"/>
      <c r="C5" s="69">
        <f>C12+C22+C26+C35+C40+C45+C53+C57+C60+C66+C74+C77+C81+C87+C92+C97+C99+C101</f>
        <v>134197315</v>
      </c>
      <c r="D5" s="69">
        <f>D12+D22+D26+D35+D40+D45+D53+D57+D60+D66+D74+D77+D81+D87+D92+D97+D99+D101</f>
        <v>133796396</v>
      </c>
    </row>
    <row r="6" spans="1:5" ht="14.25">
      <c r="A6" s="67"/>
      <c r="B6" s="68"/>
      <c r="C6" s="69"/>
      <c r="D6" s="69"/>
    </row>
    <row r="7" spans="1:5" ht="30" hidden="1">
      <c r="A7" s="73" t="s">
        <v>44</v>
      </c>
      <c r="B7" s="74" t="s">
        <v>177</v>
      </c>
      <c r="C7" s="71">
        <f>C8+C10</f>
        <v>301177</v>
      </c>
      <c r="D7" s="71">
        <f>D8+D10</f>
        <v>301177</v>
      </c>
    </row>
    <row r="8" spans="1:5" ht="60" hidden="1">
      <c r="A8" s="73" t="s">
        <v>112</v>
      </c>
      <c r="B8" s="74" t="s">
        <v>177</v>
      </c>
      <c r="C8" s="71">
        <f t="shared" ref="C8:D8" si="0">C9</f>
        <v>254384.87</v>
      </c>
      <c r="D8" s="71">
        <f t="shared" si="0"/>
        <v>254384.87</v>
      </c>
    </row>
    <row r="9" spans="1:5" ht="30" hidden="1">
      <c r="A9" s="73" t="s">
        <v>586</v>
      </c>
      <c r="B9" s="74" t="s">
        <v>177</v>
      </c>
      <c r="C9" s="72">
        <v>254384.87</v>
      </c>
      <c r="D9" s="72">
        <v>254384.87</v>
      </c>
    </row>
    <row r="10" spans="1:5" ht="30" hidden="1">
      <c r="A10" s="70" t="s">
        <v>111</v>
      </c>
      <c r="B10" s="74" t="s">
        <v>177</v>
      </c>
      <c r="C10" s="71">
        <f>C11</f>
        <v>46792.13</v>
      </c>
      <c r="D10" s="71">
        <f>D11</f>
        <v>46792.13</v>
      </c>
    </row>
    <row r="11" spans="1:5" ht="30" hidden="1">
      <c r="A11" s="70" t="s">
        <v>106</v>
      </c>
      <c r="B11" s="74" t="s">
        <v>177</v>
      </c>
      <c r="C11" s="72">
        <v>46792.13</v>
      </c>
      <c r="D11" s="72">
        <v>46792.13</v>
      </c>
    </row>
    <row r="12" spans="1:5" s="1" customFormat="1" ht="30">
      <c r="A12" s="77" t="s">
        <v>236</v>
      </c>
      <c r="B12" s="78" t="s">
        <v>225</v>
      </c>
      <c r="C12" s="79">
        <f>C13+C18</f>
        <v>1325093.6000000001</v>
      </c>
      <c r="D12" s="79">
        <f>D13+D18</f>
        <v>1325093.6000000001</v>
      </c>
      <c r="E12" s="114"/>
    </row>
    <row r="13" spans="1:5" s="1" customFormat="1" ht="45">
      <c r="A13" s="77" t="s">
        <v>150</v>
      </c>
      <c r="B13" s="78" t="s">
        <v>229</v>
      </c>
      <c r="C13" s="79">
        <f>+C14</f>
        <v>212997.75</v>
      </c>
      <c r="D13" s="79">
        <f>+D14</f>
        <v>212997.75</v>
      </c>
      <c r="E13" s="114"/>
    </row>
    <row r="14" spans="1:5" s="1" customFormat="1" ht="30">
      <c r="A14" s="80" t="s">
        <v>570</v>
      </c>
      <c r="B14" s="78" t="s">
        <v>571</v>
      </c>
      <c r="C14" s="79">
        <f>C15+C16+C17</f>
        <v>212997.75</v>
      </c>
      <c r="D14" s="79">
        <f>D15+D16+D17</f>
        <v>212997.75</v>
      </c>
      <c r="E14" s="114"/>
    </row>
    <row r="15" spans="1:5" s="1" customFormat="1" ht="45">
      <c r="A15" s="80" t="s">
        <v>572</v>
      </c>
      <c r="B15" s="78" t="s">
        <v>573</v>
      </c>
      <c r="C15" s="79">
        <v>57352.76</v>
      </c>
      <c r="D15" s="79">
        <v>57352.76</v>
      </c>
      <c r="E15" s="114"/>
    </row>
    <row r="16" spans="1:5" s="1" customFormat="1" ht="30">
      <c r="A16" s="80" t="s">
        <v>226</v>
      </c>
      <c r="B16" s="78" t="s">
        <v>574</v>
      </c>
      <c r="C16" s="79">
        <v>149074.19</v>
      </c>
      <c r="D16" s="79">
        <v>149074.19</v>
      </c>
      <c r="E16" s="114"/>
    </row>
    <row r="17" spans="1:5" s="1" customFormat="1" ht="120">
      <c r="A17" s="82" t="s">
        <v>575</v>
      </c>
      <c r="B17" s="78" t="s">
        <v>576</v>
      </c>
      <c r="C17" s="79">
        <v>6570.8</v>
      </c>
      <c r="D17" s="79">
        <v>6570.8</v>
      </c>
      <c r="E17" s="114"/>
    </row>
    <row r="18" spans="1:5" s="1" customFormat="1" ht="45">
      <c r="A18" s="77" t="s">
        <v>237</v>
      </c>
      <c r="B18" s="78" t="s">
        <v>228</v>
      </c>
      <c r="C18" s="79">
        <f>C19</f>
        <v>1112095.8500000001</v>
      </c>
      <c r="D18" s="79">
        <f>D19</f>
        <v>1112095.8500000001</v>
      </c>
      <c r="E18" s="114"/>
    </row>
    <row r="19" spans="1:5" s="1" customFormat="1" ht="30">
      <c r="A19" s="81" t="s">
        <v>577</v>
      </c>
      <c r="B19" s="78" t="s">
        <v>578</v>
      </c>
      <c r="C19" s="79">
        <f>C20+C21</f>
        <v>1112095.8500000001</v>
      </c>
      <c r="D19" s="79">
        <f>D20+D21</f>
        <v>1112095.8500000001</v>
      </c>
      <c r="E19" s="114"/>
    </row>
    <row r="20" spans="1:5" s="1" customFormat="1" ht="15">
      <c r="A20" s="80" t="s">
        <v>238</v>
      </c>
      <c r="B20" s="78" t="s">
        <v>579</v>
      </c>
      <c r="C20" s="79">
        <v>211200</v>
      </c>
      <c r="D20" s="79">
        <v>211200</v>
      </c>
      <c r="E20" s="114"/>
    </row>
    <row r="21" spans="1:5" s="1" customFormat="1" ht="15">
      <c r="A21" s="81" t="s">
        <v>580</v>
      </c>
      <c r="B21" s="78" t="s">
        <v>581</v>
      </c>
      <c r="C21" s="79">
        <v>900895.85</v>
      </c>
      <c r="D21" s="79">
        <v>900895.85</v>
      </c>
      <c r="E21" s="114"/>
    </row>
    <row r="22" spans="1:5" s="1" customFormat="1" ht="45">
      <c r="A22" s="77" t="s">
        <v>107</v>
      </c>
      <c r="B22" s="83" t="s">
        <v>163</v>
      </c>
      <c r="C22" s="79">
        <f>C23</f>
        <v>7201148.3200000003</v>
      </c>
      <c r="D22" s="79">
        <f>D23</f>
        <v>7201148.3200000003</v>
      </c>
      <c r="E22" s="114"/>
    </row>
    <row r="23" spans="1:5" s="1" customFormat="1" ht="45">
      <c r="A23" s="84" t="s">
        <v>582</v>
      </c>
      <c r="B23" s="83" t="s">
        <v>583</v>
      </c>
      <c r="C23" s="79">
        <f>C24+C25</f>
        <v>7201148.3200000003</v>
      </c>
      <c r="D23" s="79">
        <f>D24+D25</f>
        <v>7201148.3200000003</v>
      </c>
      <c r="E23" s="114"/>
    </row>
    <row r="24" spans="1:5" s="1" customFormat="1" ht="45">
      <c r="A24" s="84" t="s">
        <v>109</v>
      </c>
      <c r="B24" s="83" t="s">
        <v>161</v>
      </c>
      <c r="C24" s="79">
        <v>6893574.3200000003</v>
      </c>
      <c r="D24" s="79">
        <v>6893574.3200000003</v>
      </c>
      <c r="E24" s="114"/>
    </row>
    <row r="25" spans="1:5" s="1" customFormat="1" ht="45">
      <c r="A25" s="85" t="s">
        <v>162</v>
      </c>
      <c r="B25" s="83" t="s">
        <v>164</v>
      </c>
      <c r="C25" s="79">
        <v>307574</v>
      </c>
      <c r="D25" s="79">
        <v>307574</v>
      </c>
      <c r="E25" s="114"/>
    </row>
    <row r="26" spans="1:5" s="1" customFormat="1" ht="45">
      <c r="A26" s="77" t="s">
        <v>239</v>
      </c>
      <c r="B26" s="83" t="s">
        <v>178</v>
      </c>
      <c r="C26" s="79">
        <f>C27</f>
        <v>3657679.9000000004</v>
      </c>
      <c r="D26" s="79">
        <f>D27</f>
        <v>3276657.9000000004</v>
      </c>
      <c r="E26" s="114"/>
    </row>
    <row r="27" spans="1:5" s="1" customFormat="1" ht="30">
      <c r="A27" s="80" t="s">
        <v>584</v>
      </c>
      <c r="B27" s="83" t="s">
        <v>585</v>
      </c>
      <c r="C27" s="79">
        <f>C28+C29+C30+C31+C32+C33+C34</f>
        <v>3657679.9000000004</v>
      </c>
      <c r="D27" s="79">
        <f>D28+D29+D30+D31+D32+D33+D34</f>
        <v>3276657.9000000004</v>
      </c>
      <c r="E27" s="114"/>
    </row>
    <row r="28" spans="1:5" s="1" customFormat="1" ht="51">
      <c r="A28" s="80" t="s">
        <v>240</v>
      </c>
      <c r="B28" s="83" t="s">
        <v>160</v>
      </c>
      <c r="C28" s="79">
        <v>400000</v>
      </c>
      <c r="D28" s="79">
        <v>18978</v>
      </c>
      <c r="E28" s="116" t="s">
        <v>827</v>
      </c>
    </row>
    <row r="29" spans="1:5" s="1" customFormat="1" ht="15">
      <c r="A29" s="80" t="s">
        <v>241</v>
      </c>
      <c r="B29" s="78" t="s">
        <v>179</v>
      </c>
      <c r="C29" s="79">
        <v>83090</v>
      </c>
      <c r="D29" s="79">
        <v>83090</v>
      </c>
      <c r="E29" s="114"/>
    </row>
    <row r="30" spans="1:5" s="1" customFormat="1" ht="15">
      <c r="A30" s="81" t="s">
        <v>242</v>
      </c>
      <c r="B30" s="78" t="s">
        <v>180</v>
      </c>
      <c r="C30" s="79">
        <v>1651896.91</v>
      </c>
      <c r="D30" s="79">
        <v>1651896.91</v>
      </c>
      <c r="E30" s="114"/>
    </row>
    <row r="31" spans="1:5" s="1" customFormat="1" ht="15">
      <c r="A31" s="81" t="s">
        <v>243</v>
      </c>
      <c r="B31" s="78" t="s">
        <v>181</v>
      </c>
      <c r="C31" s="79">
        <v>212700</v>
      </c>
      <c r="D31" s="79">
        <v>212700</v>
      </c>
      <c r="E31" s="114"/>
    </row>
    <row r="32" spans="1:5" s="1" customFormat="1" ht="30">
      <c r="A32" s="81" t="s">
        <v>244</v>
      </c>
      <c r="B32" s="78" t="s">
        <v>185</v>
      </c>
      <c r="C32" s="79">
        <v>288960</v>
      </c>
      <c r="D32" s="79">
        <v>288960</v>
      </c>
      <c r="E32" s="114"/>
    </row>
    <row r="33" spans="1:5" s="1" customFormat="1" ht="30">
      <c r="A33" s="80" t="s">
        <v>113</v>
      </c>
      <c r="B33" s="78" t="s">
        <v>189</v>
      </c>
      <c r="C33" s="79">
        <v>655524.99</v>
      </c>
      <c r="D33" s="79">
        <v>655524.99</v>
      </c>
      <c r="E33" s="114"/>
    </row>
    <row r="34" spans="1:5" s="1" customFormat="1" ht="30">
      <c r="A34" s="81" t="s">
        <v>245</v>
      </c>
      <c r="B34" s="78" t="s">
        <v>186</v>
      </c>
      <c r="C34" s="79">
        <v>365508</v>
      </c>
      <c r="D34" s="79">
        <v>365508</v>
      </c>
      <c r="E34" s="114"/>
    </row>
    <row r="35" spans="1:5" s="1" customFormat="1" ht="30">
      <c r="A35" s="77" t="s">
        <v>221</v>
      </c>
      <c r="B35" s="78" t="s">
        <v>222</v>
      </c>
      <c r="C35" s="79">
        <f>C36</f>
        <v>15256853.23</v>
      </c>
      <c r="D35" s="79">
        <f>D36</f>
        <v>15256853.23</v>
      </c>
      <c r="E35" s="114"/>
    </row>
    <row r="36" spans="1:5" s="1" customFormat="1" ht="30">
      <c r="A36" s="86" t="s">
        <v>587</v>
      </c>
      <c r="B36" s="78" t="s">
        <v>588</v>
      </c>
      <c r="C36" s="79">
        <f>C37+C38+C39</f>
        <v>15256853.23</v>
      </c>
      <c r="D36" s="79">
        <f>D37+D38+D39</f>
        <v>15256853.23</v>
      </c>
      <c r="E36" s="114"/>
    </row>
    <row r="37" spans="1:5" s="1" customFormat="1" ht="30">
      <c r="A37" s="86" t="s">
        <v>122</v>
      </c>
      <c r="B37" s="78" t="s">
        <v>589</v>
      </c>
      <c r="C37" s="79">
        <v>11692831.91</v>
      </c>
      <c r="D37" s="79">
        <v>11692831.91</v>
      </c>
      <c r="E37" s="114"/>
    </row>
    <row r="38" spans="1:5" s="1" customFormat="1" ht="15">
      <c r="A38" s="86" t="s">
        <v>120</v>
      </c>
      <c r="B38" s="78" t="s">
        <v>590</v>
      </c>
      <c r="C38" s="79">
        <v>1475201.32</v>
      </c>
      <c r="D38" s="79">
        <v>1475201.32</v>
      </c>
      <c r="E38" s="114"/>
    </row>
    <row r="39" spans="1:5" s="1" customFormat="1" ht="30">
      <c r="A39" s="86" t="s">
        <v>121</v>
      </c>
      <c r="B39" s="78" t="s">
        <v>591</v>
      </c>
      <c r="C39" s="79">
        <v>2088820</v>
      </c>
      <c r="D39" s="79">
        <v>2088820</v>
      </c>
      <c r="E39" s="114"/>
    </row>
    <row r="40" spans="1:5" s="1" customFormat="1" ht="45">
      <c r="A40" s="77" t="s">
        <v>123</v>
      </c>
      <c r="B40" s="78" t="s">
        <v>230</v>
      </c>
      <c r="C40" s="79">
        <f>C41</f>
        <v>4924279.8500000006</v>
      </c>
      <c r="D40" s="79">
        <f>D41</f>
        <v>4924279.8500000006</v>
      </c>
      <c r="E40" s="114"/>
    </row>
    <row r="41" spans="1:5" s="1" customFormat="1" ht="45">
      <c r="A41" s="82" t="s">
        <v>592</v>
      </c>
      <c r="B41" s="78" t="s">
        <v>593</v>
      </c>
      <c r="C41" s="79">
        <f>C43+C42+C44</f>
        <v>4924279.8500000006</v>
      </c>
      <c r="D41" s="79">
        <f>D43+D42+D44</f>
        <v>4924279.8500000006</v>
      </c>
      <c r="E41" s="114"/>
    </row>
    <row r="42" spans="1:5" s="1" customFormat="1" ht="30">
      <c r="A42" s="86" t="s">
        <v>122</v>
      </c>
      <c r="B42" s="78" t="s">
        <v>246</v>
      </c>
      <c r="C42" s="79">
        <v>4383565.91</v>
      </c>
      <c r="D42" s="79">
        <v>4383565.91</v>
      </c>
      <c r="E42" s="114"/>
    </row>
    <row r="43" spans="1:5" s="1" customFormat="1" ht="15">
      <c r="A43" s="86" t="s">
        <v>594</v>
      </c>
      <c r="B43" s="78" t="s">
        <v>595</v>
      </c>
      <c r="C43" s="79">
        <v>113828.94</v>
      </c>
      <c r="D43" s="79">
        <v>113828.94</v>
      </c>
      <c r="E43" s="114"/>
    </row>
    <row r="44" spans="1:5" s="1" customFormat="1" ht="30">
      <c r="A44" s="86" t="s">
        <v>231</v>
      </c>
      <c r="B44" s="78" t="s">
        <v>232</v>
      </c>
      <c r="C44" s="79">
        <v>426885</v>
      </c>
      <c r="D44" s="79">
        <v>426885</v>
      </c>
      <c r="E44" s="114"/>
    </row>
    <row r="45" spans="1:5" s="1" customFormat="1" ht="45">
      <c r="A45" s="77" t="s">
        <v>116</v>
      </c>
      <c r="B45" s="78" t="s">
        <v>204</v>
      </c>
      <c r="C45" s="79">
        <f>C46</f>
        <v>12494280.060000001</v>
      </c>
      <c r="D45" s="79">
        <f>D46</f>
        <v>12494280.060000001</v>
      </c>
      <c r="E45" s="114"/>
    </row>
    <row r="46" spans="1:5" s="1" customFormat="1" ht="30">
      <c r="A46" s="115" t="s">
        <v>596</v>
      </c>
      <c r="B46" s="78" t="s">
        <v>597</v>
      </c>
      <c r="C46" s="79">
        <f>C47+C48+C49+C50+C52+C51</f>
        <v>12494280.060000001</v>
      </c>
      <c r="D46" s="79">
        <f>D47+D48+D49+D50+D52+D51</f>
        <v>12494280.060000001</v>
      </c>
      <c r="E46" s="114"/>
    </row>
    <row r="47" spans="1:5" s="1" customFormat="1" ht="15">
      <c r="A47" s="86" t="s">
        <v>117</v>
      </c>
      <c r="B47" s="78" t="s">
        <v>205</v>
      </c>
      <c r="C47" s="79">
        <v>2840546.24</v>
      </c>
      <c r="D47" s="79">
        <v>2840546.24</v>
      </c>
      <c r="E47" s="114"/>
    </row>
    <row r="48" spans="1:5" s="1" customFormat="1" ht="15">
      <c r="A48" s="80" t="s">
        <v>247</v>
      </c>
      <c r="B48" s="78" t="s">
        <v>207</v>
      </c>
      <c r="C48" s="79">
        <v>3280846.54</v>
      </c>
      <c r="D48" s="79">
        <v>3280846.54</v>
      </c>
      <c r="E48" s="114"/>
    </row>
    <row r="49" spans="1:5" s="1" customFormat="1" ht="30">
      <c r="A49" s="80" t="s">
        <v>248</v>
      </c>
      <c r="B49" s="78" t="s">
        <v>209</v>
      </c>
      <c r="C49" s="79">
        <v>726826.45</v>
      </c>
      <c r="D49" s="79">
        <v>726826.45</v>
      </c>
      <c r="E49" s="114"/>
    </row>
    <row r="50" spans="1:5" s="1" customFormat="1" ht="15">
      <c r="A50" s="80" t="s">
        <v>249</v>
      </c>
      <c r="B50" s="78" t="s">
        <v>211</v>
      </c>
      <c r="C50" s="79">
        <v>1100488.5900000001</v>
      </c>
      <c r="D50" s="79">
        <v>1100488.5900000001</v>
      </c>
      <c r="E50" s="114"/>
    </row>
    <row r="51" spans="1:5" s="1" customFormat="1" ht="15">
      <c r="A51" s="80" t="s">
        <v>250</v>
      </c>
      <c r="B51" s="78" t="s">
        <v>213</v>
      </c>
      <c r="C51" s="79">
        <v>903733.6</v>
      </c>
      <c r="D51" s="79">
        <v>903733.6</v>
      </c>
      <c r="E51" s="114"/>
    </row>
    <row r="52" spans="1:5" s="1" customFormat="1" ht="15">
      <c r="A52" s="80" t="s">
        <v>126</v>
      </c>
      <c r="B52" s="78" t="s">
        <v>214</v>
      </c>
      <c r="C52" s="79">
        <v>3641838.64</v>
      </c>
      <c r="D52" s="79">
        <v>3641838.64</v>
      </c>
      <c r="E52" s="114"/>
    </row>
    <row r="53" spans="1:5" s="1" customFormat="1" ht="30">
      <c r="A53" s="77" t="s">
        <v>811</v>
      </c>
      <c r="B53" s="78" t="s">
        <v>812</v>
      </c>
      <c r="C53" s="79">
        <f t="shared" ref="C53:D53" si="1">C54</f>
        <v>1881437.05</v>
      </c>
      <c r="D53" s="79">
        <f t="shared" si="1"/>
        <v>1881437.05</v>
      </c>
      <c r="E53" s="114"/>
    </row>
    <row r="54" spans="1:5" s="1" customFormat="1" ht="30">
      <c r="A54" s="81" t="s">
        <v>813</v>
      </c>
      <c r="B54" s="78" t="s">
        <v>814</v>
      </c>
      <c r="C54" s="79">
        <f>C56+C55</f>
        <v>1881437.05</v>
      </c>
      <c r="D54" s="79">
        <f>D56+D55</f>
        <v>1881437.05</v>
      </c>
      <c r="E54" s="114"/>
    </row>
    <row r="55" spans="1:5" s="1" customFormat="1" ht="30">
      <c r="A55" s="81" t="s">
        <v>815</v>
      </c>
      <c r="B55" s="78" t="s">
        <v>816</v>
      </c>
      <c r="C55" s="79">
        <v>593239.99</v>
      </c>
      <c r="D55" s="79">
        <v>593239.99</v>
      </c>
      <c r="E55" s="114"/>
    </row>
    <row r="56" spans="1:5" s="1" customFormat="1" ht="30">
      <c r="A56" s="81" t="s">
        <v>815</v>
      </c>
      <c r="B56" s="78" t="s">
        <v>817</v>
      </c>
      <c r="C56" s="79">
        <v>1288197.06</v>
      </c>
      <c r="D56" s="79">
        <v>1288197.06</v>
      </c>
      <c r="E56" s="114"/>
    </row>
    <row r="57" spans="1:5" s="1" customFormat="1" ht="45">
      <c r="A57" s="77" t="s">
        <v>108</v>
      </c>
      <c r="B57" s="83" t="s">
        <v>165</v>
      </c>
      <c r="C57" s="79">
        <f t="shared" ref="C57:D58" si="2">C58</f>
        <v>718253.1</v>
      </c>
      <c r="D57" s="79">
        <f t="shared" si="2"/>
        <v>718253.1</v>
      </c>
      <c r="E57" s="114"/>
    </row>
    <row r="58" spans="1:5" s="1" customFormat="1" ht="30">
      <c r="A58" s="80" t="s">
        <v>598</v>
      </c>
      <c r="B58" s="83" t="s">
        <v>599</v>
      </c>
      <c r="C58" s="79">
        <f t="shared" si="2"/>
        <v>718253.1</v>
      </c>
      <c r="D58" s="79">
        <f t="shared" si="2"/>
        <v>718253.1</v>
      </c>
      <c r="E58" s="114"/>
    </row>
    <row r="59" spans="1:5" s="1" customFormat="1" ht="15">
      <c r="A59" s="80" t="s">
        <v>251</v>
      </c>
      <c r="B59" s="83" t="s">
        <v>166</v>
      </c>
      <c r="C59" s="79">
        <v>718253.1</v>
      </c>
      <c r="D59" s="79">
        <v>718253.1</v>
      </c>
      <c r="E59" s="114"/>
    </row>
    <row r="60" spans="1:5" s="1" customFormat="1" ht="45">
      <c r="A60" s="77" t="s">
        <v>114</v>
      </c>
      <c r="B60" s="78" t="s">
        <v>191</v>
      </c>
      <c r="C60" s="79">
        <f>C61</f>
        <v>20018865.07</v>
      </c>
      <c r="D60" s="79">
        <f>D61</f>
        <v>20018865.07</v>
      </c>
      <c r="E60" s="114"/>
    </row>
    <row r="61" spans="1:5" s="1" customFormat="1" ht="30">
      <c r="A61" s="80" t="s">
        <v>600</v>
      </c>
      <c r="B61" s="78" t="s">
        <v>601</v>
      </c>
      <c r="C61" s="79">
        <f>C62+C63+C64+C65</f>
        <v>20018865.07</v>
      </c>
      <c r="D61" s="79">
        <f>D62+D63+D64+D65</f>
        <v>20018865.07</v>
      </c>
      <c r="E61" s="114"/>
    </row>
    <row r="62" spans="1:5" s="1" customFormat="1" ht="15">
      <c r="A62" s="80" t="s">
        <v>252</v>
      </c>
      <c r="B62" s="78" t="s">
        <v>190</v>
      </c>
      <c r="C62" s="79">
        <v>10393448.779999999</v>
      </c>
      <c r="D62" s="79">
        <v>10393448.779999999</v>
      </c>
      <c r="E62" s="114"/>
    </row>
    <row r="63" spans="1:5" s="1" customFormat="1" ht="15">
      <c r="A63" s="80" t="s">
        <v>253</v>
      </c>
      <c r="B63" s="78" t="s">
        <v>192</v>
      </c>
      <c r="C63" s="79">
        <v>6748245.3499999996</v>
      </c>
      <c r="D63" s="79">
        <v>6748245.3499999996</v>
      </c>
      <c r="E63" s="114"/>
    </row>
    <row r="64" spans="1:5" s="1" customFormat="1" ht="15">
      <c r="A64" s="80" t="s">
        <v>125</v>
      </c>
      <c r="B64" s="78" t="s">
        <v>193</v>
      </c>
      <c r="C64" s="79">
        <v>827395.94</v>
      </c>
      <c r="D64" s="79">
        <v>827395.94</v>
      </c>
      <c r="E64" s="114"/>
    </row>
    <row r="65" spans="1:5" s="1" customFormat="1" ht="45">
      <c r="A65" s="80" t="s">
        <v>254</v>
      </c>
      <c r="B65" s="78" t="s">
        <v>196</v>
      </c>
      <c r="C65" s="79">
        <v>2049775</v>
      </c>
      <c r="D65" s="79">
        <v>2049775</v>
      </c>
      <c r="E65" s="114"/>
    </row>
    <row r="66" spans="1:5" s="1" customFormat="1" ht="30">
      <c r="A66" s="77" t="s">
        <v>602</v>
      </c>
      <c r="B66" s="83" t="s">
        <v>224</v>
      </c>
      <c r="C66" s="79">
        <f>C67+C69+C72</f>
        <v>9549005.9300000016</v>
      </c>
      <c r="D66" s="79">
        <f>D67+D69+D72</f>
        <v>9549005.9300000016</v>
      </c>
      <c r="E66" s="114"/>
    </row>
    <row r="67" spans="1:5" s="1" customFormat="1" ht="30">
      <c r="A67" s="81" t="s">
        <v>603</v>
      </c>
      <c r="B67" s="83" t="s">
        <v>168</v>
      </c>
      <c r="C67" s="79">
        <f t="shared" ref="C67:D67" si="3">C68</f>
        <v>141006</v>
      </c>
      <c r="D67" s="79">
        <f t="shared" si="3"/>
        <v>141006</v>
      </c>
      <c r="E67" s="114"/>
    </row>
    <row r="68" spans="1:5" s="1" customFormat="1" ht="15">
      <c r="A68" s="81" t="s">
        <v>604</v>
      </c>
      <c r="B68" s="83" t="s">
        <v>169</v>
      </c>
      <c r="C68" s="79">
        <v>141006</v>
      </c>
      <c r="D68" s="79">
        <v>141006</v>
      </c>
      <c r="E68" s="114"/>
    </row>
    <row r="69" spans="1:5" s="1" customFormat="1" ht="30">
      <c r="A69" s="81" t="s">
        <v>605</v>
      </c>
      <c r="B69" s="83" t="s">
        <v>606</v>
      </c>
      <c r="C69" s="79">
        <f>C70+C71</f>
        <v>8949308.120000001</v>
      </c>
      <c r="D69" s="79">
        <f>D70+D71</f>
        <v>8949308.120000001</v>
      </c>
      <c r="E69" s="114"/>
    </row>
    <row r="70" spans="1:5" s="1" customFormat="1" ht="15">
      <c r="A70" s="81" t="s">
        <v>607</v>
      </c>
      <c r="B70" s="83" t="s">
        <v>608</v>
      </c>
      <c r="C70" s="79">
        <v>205576.13</v>
      </c>
      <c r="D70" s="79">
        <v>205576.13</v>
      </c>
      <c r="E70" s="114"/>
    </row>
    <row r="71" spans="1:5" s="1" customFormat="1" ht="15">
      <c r="A71" s="81" t="s">
        <v>255</v>
      </c>
      <c r="B71" s="78" t="s">
        <v>609</v>
      </c>
      <c r="C71" s="79">
        <v>8743731.9900000002</v>
      </c>
      <c r="D71" s="79">
        <v>8743731.9900000002</v>
      </c>
      <c r="E71" s="114"/>
    </row>
    <row r="72" spans="1:5" s="1" customFormat="1" ht="30">
      <c r="A72" s="81" t="s">
        <v>610</v>
      </c>
      <c r="B72" s="83" t="s">
        <v>611</v>
      </c>
      <c r="C72" s="79">
        <f t="shared" ref="C72:D72" si="4">C73</f>
        <v>458691.81</v>
      </c>
      <c r="D72" s="79">
        <f t="shared" si="4"/>
        <v>458691.81</v>
      </c>
      <c r="E72" s="114"/>
    </row>
    <row r="73" spans="1:5" s="1" customFormat="1" ht="15">
      <c r="A73" s="81" t="s">
        <v>612</v>
      </c>
      <c r="B73" s="83" t="s">
        <v>613</v>
      </c>
      <c r="C73" s="79">
        <v>458691.81</v>
      </c>
      <c r="D73" s="79">
        <v>458691.81</v>
      </c>
      <c r="E73" s="114"/>
    </row>
    <row r="74" spans="1:5" s="1" customFormat="1" ht="45">
      <c r="A74" s="77" t="s">
        <v>818</v>
      </c>
      <c r="B74" s="78" t="s">
        <v>819</v>
      </c>
      <c r="C74" s="79">
        <f>C75</f>
        <v>96933.95</v>
      </c>
      <c r="D74" s="79">
        <f>D75</f>
        <v>96933.95</v>
      </c>
      <c r="E74" s="114"/>
    </row>
    <row r="75" spans="1:5" s="1" customFormat="1" ht="30">
      <c r="A75" s="81" t="s">
        <v>820</v>
      </c>
      <c r="B75" s="78" t="s">
        <v>821</v>
      </c>
      <c r="C75" s="79">
        <f>C76</f>
        <v>96933.95</v>
      </c>
      <c r="D75" s="79">
        <f>D76</f>
        <v>96933.95</v>
      </c>
      <c r="E75" s="114"/>
    </row>
    <row r="76" spans="1:5" s="1" customFormat="1" ht="30">
      <c r="A76" s="81" t="s">
        <v>822</v>
      </c>
      <c r="B76" s="78" t="s">
        <v>823</v>
      </c>
      <c r="C76" s="79">
        <v>96933.95</v>
      </c>
      <c r="D76" s="79">
        <v>96933.95</v>
      </c>
      <c r="E76" s="114"/>
    </row>
    <row r="77" spans="1:5" s="1" customFormat="1" ht="75">
      <c r="A77" s="77" t="s">
        <v>256</v>
      </c>
      <c r="B77" s="78" t="s">
        <v>257</v>
      </c>
      <c r="C77" s="79">
        <f>C78</f>
        <v>2642483.19</v>
      </c>
      <c r="D77" s="79">
        <f>D78+D80</f>
        <v>2642483.19</v>
      </c>
      <c r="E77" s="114"/>
    </row>
    <row r="78" spans="1:5" s="1" customFormat="1" ht="30">
      <c r="A78" s="81" t="s">
        <v>614</v>
      </c>
      <c r="B78" s="78" t="s">
        <v>615</v>
      </c>
      <c r="C78" s="79">
        <f>C79+C80</f>
        <v>2642483.19</v>
      </c>
      <c r="D78" s="79">
        <f>D79</f>
        <v>632185.61</v>
      </c>
      <c r="E78" s="114"/>
    </row>
    <row r="79" spans="1:5" s="1" customFormat="1" ht="15">
      <c r="A79" s="81" t="s">
        <v>616</v>
      </c>
      <c r="B79" s="78" t="s">
        <v>617</v>
      </c>
      <c r="C79" s="79">
        <v>632185.61</v>
      </c>
      <c r="D79" s="79">
        <v>632185.61</v>
      </c>
      <c r="E79" s="114"/>
    </row>
    <row r="80" spans="1:5" s="1" customFormat="1" ht="30">
      <c r="A80" s="81" t="s">
        <v>258</v>
      </c>
      <c r="B80" s="78" t="s">
        <v>259</v>
      </c>
      <c r="C80" s="79">
        <v>2010297.58</v>
      </c>
      <c r="D80" s="79">
        <v>2010297.58</v>
      </c>
      <c r="E80" s="114"/>
    </row>
    <row r="81" spans="1:5" s="1" customFormat="1" ht="45">
      <c r="A81" s="77" t="s">
        <v>110</v>
      </c>
      <c r="B81" s="83" t="s">
        <v>171</v>
      </c>
      <c r="C81" s="79">
        <f>C82</f>
        <v>20519222.550000001</v>
      </c>
      <c r="D81" s="79">
        <f>D82</f>
        <v>20519222.550000001</v>
      </c>
      <c r="E81" s="114"/>
    </row>
    <row r="82" spans="1:5" s="1" customFormat="1" ht="45">
      <c r="A82" s="86" t="s">
        <v>618</v>
      </c>
      <c r="B82" s="83" t="s">
        <v>619</v>
      </c>
      <c r="C82" s="79">
        <f>C83+C84+C85+C86</f>
        <v>20519222.550000001</v>
      </c>
      <c r="D82" s="79">
        <f>D83+D84+D85+D86</f>
        <v>20519222.550000001</v>
      </c>
      <c r="E82" s="114"/>
    </row>
    <row r="83" spans="1:5" s="1" customFormat="1" ht="30">
      <c r="A83" s="86" t="s">
        <v>260</v>
      </c>
      <c r="B83" s="83" t="s">
        <v>172</v>
      </c>
      <c r="C83" s="79">
        <v>19783380.170000002</v>
      </c>
      <c r="D83" s="79">
        <v>19783380.170000002</v>
      </c>
      <c r="E83" s="114"/>
    </row>
    <row r="84" spans="1:5" s="1" customFormat="1" ht="30">
      <c r="A84" s="81" t="s">
        <v>115</v>
      </c>
      <c r="B84" s="83" t="s">
        <v>198</v>
      </c>
      <c r="C84" s="79">
        <v>536700</v>
      </c>
      <c r="D84" s="79">
        <v>536700</v>
      </c>
      <c r="E84" s="114"/>
    </row>
    <row r="85" spans="1:5" s="1" customFormat="1" ht="15">
      <c r="A85" s="81" t="s">
        <v>824</v>
      </c>
      <c r="B85" s="83" t="s">
        <v>825</v>
      </c>
      <c r="C85" s="79">
        <v>24825</v>
      </c>
      <c r="D85" s="79">
        <v>24825</v>
      </c>
      <c r="E85" s="114"/>
    </row>
    <row r="86" spans="1:5" s="1" customFormat="1" ht="90">
      <c r="A86" s="86" t="s">
        <v>261</v>
      </c>
      <c r="B86" s="78" t="s">
        <v>199</v>
      </c>
      <c r="C86" s="79">
        <v>174317.38</v>
      </c>
      <c r="D86" s="79">
        <v>174317.38</v>
      </c>
      <c r="E86" s="114"/>
    </row>
    <row r="87" spans="1:5" s="1" customFormat="1" ht="30">
      <c r="A87" s="77" t="s">
        <v>118</v>
      </c>
      <c r="B87" s="78" t="s">
        <v>215</v>
      </c>
      <c r="C87" s="79">
        <f>C88</f>
        <v>225327.38</v>
      </c>
      <c r="D87" s="79">
        <f>D88</f>
        <v>225327.38</v>
      </c>
      <c r="E87" s="114"/>
    </row>
    <row r="88" spans="1:5" s="1" customFormat="1" ht="30">
      <c r="A88" s="86" t="s">
        <v>620</v>
      </c>
      <c r="B88" s="78" t="s">
        <v>621</v>
      </c>
      <c r="C88" s="79">
        <f>C89+C90+C91</f>
        <v>225327.38</v>
      </c>
      <c r="D88" s="79">
        <f>D89+D90+D91</f>
        <v>225327.38</v>
      </c>
      <c r="E88" s="114"/>
    </row>
    <row r="89" spans="1:5" s="1" customFormat="1" ht="15">
      <c r="A89" s="86" t="s">
        <v>622</v>
      </c>
      <c r="B89" s="78" t="s">
        <v>623</v>
      </c>
      <c r="C89" s="79">
        <v>81600</v>
      </c>
      <c r="D89" s="79">
        <v>81600</v>
      </c>
      <c r="E89" s="114"/>
    </row>
    <row r="90" spans="1:5" s="1" customFormat="1" ht="15">
      <c r="A90" s="86" t="s">
        <v>119</v>
      </c>
      <c r="B90" s="78" t="s">
        <v>216</v>
      </c>
      <c r="C90" s="79">
        <v>26000</v>
      </c>
      <c r="D90" s="79">
        <v>26000</v>
      </c>
      <c r="E90" s="114"/>
    </row>
    <row r="91" spans="1:5" s="1" customFormat="1" ht="15">
      <c r="A91" s="86" t="s">
        <v>262</v>
      </c>
      <c r="B91" s="78" t="s">
        <v>217</v>
      </c>
      <c r="C91" s="79">
        <v>117727.38</v>
      </c>
      <c r="D91" s="79">
        <v>117727.38</v>
      </c>
      <c r="E91" s="114"/>
    </row>
    <row r="92" spans="1:5" s="1" customFormat="1" ht="45">
      <c r="A92" s="77" t="s">
        <v>152</v>
      </c>
      <c r="B92" s="83" t="s">
        <v>263</v>
      </c>
      <c r="C92" s="79">
        <f t="shared" ref="C92:D92" si="5">C93</f>
        <v>30242575.039999999</v>
      </c>
      <c r="D92" s="79">
        <f t="shared" si="5"/>
        <v>30242575.039999999</v>
      </c>
      <c r="E92" s="114"/>
    </row>
    <row r="93" spans="1:5" s="1" customFormat="1" ht="30">
      <c r="A93" s="81" t="s">
        <v>624</v>
      </c>
      <c r="B93" s="83" t="s">
        <v>625</v>
      </c>
      <c r="C93" s="79">
        <f>C94+C95+C96</f>
        <v>30242575.039999999</v>
      </c>
      <c r="D93" s="79">
        <f>D94+D95+D96</f>
        <v>30242575.039999999</v>
      </c>
      <c r="E93" s="114"/>
    </row>
    <row r="94" spans="1:5" s="1" customFormat="1" ht="15">
      <c r="A94" s="81" t="s">
        <v>36</v>
      </c>
      <c r="B94" s="83" t="s">
        <v>158</v>
      </c>
      <c r="C94" s="79">
        <v>9515205.0399999991</v>
      </c>
      <c r="D94" s="79">
        <v>9515205.0399999991</v>
      </c>
      <c r="E94" s="114"/>
    </row>
    <row r="95" spans="1:5" s="1" customFormat="1" ht="15">
      <c r="A95" s="87" t="s">
        <v>626</v>
      </c>
      <c r="B95" s="88" t="s">
        <v>627</v>
      </c>
      <c r="C95" s="79">
        <v>727370</v>
      </c>
      <c r="D95" s="79">
        <v>727370</v>
      </c>
      <c r="E95" s="114"/>
    </row>
    <row r="96" spans="1:5" s="1" customFormat="1" ht="30">
      <c r="A96" s="86" t="s">
        <v>822</v>
      </c>
      <c r="B96" s="88" t="s">
        <v>826</v>
      </c>
      <c r="C96" s="79">
        <v>20000000</v>
      </c>
      <c r="D96" s="79">
        <v>20000000</v>
      </c>
      <c r="E96" s="114"/>
    </row>
    <row r="97" spans="1:5" s="1" customFormat="1" ht="15">
      <c r="A97" s="77" t="s">
        <v>628</v>
      </c>
      <c r="B97" s="83" t="s">
        <v>629</v>
      </c>
      <c r="C97" s="79">
        <f t="shared" ref="C97:D97" si="6">C98</f>
        <v>1191393.1599999999</v>
      </c>
      <c r="D97" s="79">
        <f t="shared" si="6"/>
        <v>1191393.1599999999</v>
      </c>
      <c r="E97" s="114"/>
    </row>
    <row r="98" spans="1:5" s="1" customFormat="1" ht="30">
      <c r="A98" s="81" t="s">
        <v>37</v>
      </c>
      <c r="B98" s="83" t="s">
        <v>159</v>
      </c>
      <c r="C98" s="79">
        <v>1191393.1599999999</v>
      </c>
      <c r="D98" s="79">
        <v>1191393.1599999999</v>
      </c>
      <c r="E98" s="114"/>
    </row>
    <row r="99" spans="1:5" s="1" customFormat="1" ht="45">
      <c r="A99" s="77" t="s">
        <v>630</v>
      </c>
      <c r="B99" s="83" t="s">
        <v>157</v>
      </c>
      <c r="C99" s="79">
        <f t="shared" ref="C99:D99" si="7">C100</f>
        <v>1928814.62</v>
      </c>
      <c r="D99" s="79">
        <f t="shared" si="7"/>
        <v>1928814.62</v>
      </c>
      <c r="E99" s="114"/>
    </row>
    <row r="100" spans="1:5" s="1" customFormat="1" ht="30">
      <c r="A100" s="81" t="s">
        <v>33</v>
      </c>
      <c r="B100" s="83" t="s">
        <v>157</v>
      </c>
      <c r="C100" s="79">
        <v>1928814.62</v>
      </c>
      <c r="D100" s="79">
        <v>1928814.62</v>
      </c>
      <c r="E100" s="114"/>
    </row>
    <row r="101" spans="1:5" s="1" customFormat="1" ht="38.25">
      <c r="A101" s="77" t="s">
        <v>631</v>
      </c>
      <c r="B101" s="83" t="s">
        <v>632</v>
      </c>
      <c r="C101" s="79">
        <f t="shared" ref="C101:D102" si="8">C102</f>
        <v>323669</v>
      </c>
      <c r="D101" s="79">
        <f t="shared" si="8"/>
        <v>303772</v>
      </c>
      <c r="E101" s="117" t="s">
        <v>828</v>
      </c>
    </row>
    <row r="102" spans="1:5" s="1" customFormat="1" ht="15">
      <c r="A102" s="86" t="s">
        <v>633</v>
      </c>
      <c r="B102" s="88" t="s">
        <v>634</v>
      </c>
      <c r="C102" s="79">
        <f t="shared" si="8"/>
        <v>323669</v>
      </c>
      <c r="D102" s="79">
        <f t="shared" si="8"/>
        <v>303772</v>
      </c>
      <c r="E102" s="114"/>
    </row>
    <row r="103" spans="1:5" s="1" customFormat="1" ht="30">
      <c r="A103" s="86" t="s">
        <v>44</v>
      </c>
      <c r="B103" s="88" t="s">
        <v>177</v>
      </c>
      <c r="C103" s="79">
        <v>323669</v>
      </c>
      <c r="D103" s="79">
        <v>303772</v>
      </c>
      <c r="E103" s="114"/>
    </row>
    <row r="104" spans="1:5" s="1" customFormat="1"/>
    <row r="105" spans="1:5" s="1" customFormat="1"/>
    <row r="106" spans="1:5" s="1" customFormat="1"/>
    <row r="107" spans="1:5" s="1" customFormat="1"/>
    <row r="108" spans="1:5" s="1" customFormat="1"/>
    <row r="109" spans="1:5" s="1" customFormat="1"/>
    <row r="110" spans="1:5" s="1" customFormat="1"/>
    <row r="111" spans="1:5" s="1" customFormat="1"/>
    <row r="112" spans="1:5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</sheetData>
  <mergeCells count="1">
    <mergeCell ref="A1:E2"/>
  </mergeCells>
  <pageMargins left="0.7" right="0.7" top="0.75" bottom="0.75" header="0.3" footer="0.3"/>
  <pageSetup paperSize="9" scale="68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3"/>
  <sheetViews>
    <sheetView topLeftCell="A4" workbookViewId="0">
      <selection activeCell="A10" sqref="A10:C10"/>
    </sheetView>
  </sheetViews>
  <sheetFormatPr defaultRowHeight="12.75"/>
  <cols>
    <col min="1" max="1" width="45.7109375" style="6" customWidth="1"/>
    <col min="2" max="2" width="14.42578125" style="6" customWidth="1"/>
    <col min="3" max="3" width="13.42578125" style="6" bestFit="1" customWidth="1"/>
    <col min="4" max="4" width="13.28515625" style="6" customWidth="1"/>
    <col min="5" max="5" width="14.42578125" style="6" customWidth="1"/>
    <col min="6" max="16384" width="9.140625" style="6"/>
  </cols>
  <sheetData>
    <row r="2" spans="1:9" ht="67.5" customHeight="1">
      <c r="A2" s="210" t="s">
        <v>650</v>
      </c>
      <c r="B2" s="210"/>
      <c r="C2" s="210"/>
      <c r="D2" s="210"/>
      <c r="E2" s="210"/>
      <c r="F2" s="89"/>
      <c r="G2" s="89"/>
      <c r="H2" s="89"/>
      <c r="I2" s="89"/>
    </row>
    <row r="3" spans="1:9" ht="80.25" customHeight="1">
      <c r="A3" s="90" t="s">
        <v>636</v>
      </c>
      <c r="B3" s="90" t="s">
        <v>651</v>
      </c>
      <c r="C3" s="90" t="s">
        <v>652</v>
      </c>
      <c r="D3" s="90" t="s">
        <v>653</v>
      </c>
      <c r="E3" s="90" t="s">
        <v>654</v>
      </c>
    </row>
    <row r="4" spans="1:9" ht="241.5" customHeight="1">
      <c r="A4" s="91" t="s">
        <v>637</v>
      </c>
      <c r="B4" s="31">
        <v>0</v>
      </c>
      <c r="C4" s="92">
        <v>2049775</v>
      </c>
      <c r="D4" s="92">
        <v>2049775</v>
      </c>
      <c r="E4" s="93">
        <v>0</v>
      </c>
    </row>
    <row r="6" spans="1:9" ht="56.25" customHeight="1">
      <c r="A6" s="211" t="s">
        <v>638</v>
      </c>
      <c r="B6" s="211"/>
      <c r="C6" s="211"/>
      <c r="D6" s="211"/>
      <c r="E6" s="211"/>
    </row>
    <row r="8" spans="1:9" ht="29.25" customHeight="1">
      <c r="A8" s="214" t="s">
        <v>657</v>
      </c>
      <c r="B8" s="215"/>
      <c r="C8" s="216"/>
      <c r="D8" s="212">
        <v>83583.649999999994</v>
      </c>
      <c r="E8" s="213"/>
    </row>
    <row r="9" spans="1:9" ht="40.5" customHeight="1">
      <c r="A9" s="214" t="s">
        <v>656</v>
      </c>
      <c r="B9" s="215"/>
      <c r="C9" s="216"/>
      <c r="D9" s="212">
        <v>147271.04999999999</v>
      </c>
      <c r="E9" s="213"/>
    </row>
    <row r="10" spans="1:9" ht="34.5" customHeight="1">
      <c r="A10" s="214" t="s">
        <v>655</v>
      </c>
      <c r="B10" s="215"/>
      <c r="C10" s="216"/>
      <c r="D10" s="212">
        <v>1818920.32</v>
      </c>
      <c r="E10" s="213"/>
    </row>
    <row r="11" spans="1:9">
      <c r="A11" s="94"/>
    </row>
    <row r="12" spans="1:9">
      <c r="A12" s="94"/>
    </row>
    <row r="13" spans="1:9">
      <c r="A13" s="94"/>
    </row>
  </sheetData>
  <mergeCells count="8">
    <mergeCell ref="A2:E2"/>
    <mergeCell ref="A6:E6"/>
    <mergeCell ref="D8:E8"/>
    <mergeCell ref="D9:E9"/>
    <mergeCell ref="D10:E10"/>
    <mergeCell ref="A8:C8"/>
    <mergeCell ref="A9:C9"/>
    <mergeCell ref="A10:C10"/>
  </mergeCells>
  <pageMargins left="0.7" right="0.7" top="0.75" bottom="0.75" header="0.3" footer="0.3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4</vt:lpstr>
      <vt:lpstr>Резервный фонд</vt:lpstr>
      <vt:lpstr>муниц.долг.</vt:lpstr>
      <vt:lpstr>отчет о мун. служ.</vt:lpstr>
      <vt:lpstr>отчет по МП</vt:lpstr>
      <vt:lpstr>Отчет о дорожном фонде</vt:lpstr>
      <vt:lpstr>'приложение 1'!Заголовки_для_печати</vt:lpstr>
      <vt:lpstr>'приложение 2'!Заголовки_для_печати</vt:lpstr>
      <vt:lpstr>'приложение 2'!Область_печати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2019-07-08T14:13:35Z</cp:lastPrinted>
  <dcterms:created xsi:type="dcterms:W3CDTF">2004-03-23T15:50:39Z</dcterms:created>
  <dcterms:modified xsi:type="dcterms:W3CDTF">2020-01-16T14:10:28Z</dcterms:modified>
</cp:coreProperties>
</file>